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K:\12_AUTO\01_THEMA\03_NRJ\06_OUTILS\03_CANEVAS &amp; calcuateurs\calculateurs\"/>
    </mc:Choice>
  </mc:AlternateContent>
  <xr:revisionPtr revIDLastSave="0" documentId="13_ncr:1_{CC7E18F4-EBC1-4C59-B408-18D4B163AF1D}" xr6:coauthVersionLast="47" xr6:coauthVersionMax="47" xr10:uidLastSave="{00000000-0000-0000-0000-000000000000}"/>
  <workbookProtection workbookAlgorithmName="SHA-512" workbookHashValue="VIDmM+xxzqCeA4aRYh5gPsQJ5SBcd3ABcjAtxNXm0vG1DA6fXELC8+CXqdXauzVui6rBE7Y0rc1m/gJwXT6GsQ==" workbookSaltValue="R3V00JU33AIYg/g151TGGg==" workbookSpinCount="100000" lockStructure="1"/>
  <bookViews>
    <workbookView xWindow="-120" yWindow="-120" windowWidth="29040" windowHeight="15840" activeTab="1" xr2:uid="{00000000-000D-0000-FFFF-FFFF00000000}"/>
  </bookViews>
  <sheets>
    <sheet name="Explications" sheetId="11" r:id="rId1"/>
    <sheet name="Feuille de résultats" sheetId="1" r:id="rId2"/>
    <sheet name="Données de calcul" sheetId="6" r:id="rId3"/>
    <sheet name="Données de conversion" sheetId="9"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3" i="1" l="1"/>
  <c r="F14" i="1"/>
  <c r="F15" i="1" s="1"/>
  <c r="D23" i="1"/>
  <c r="D14" i="1"/>
  <c r="D15" i="1" s="1"/>
  <c r="E23" i="1"/>
  <c r="E14" i="1"/>
  <c r="E15" i="1" s="1"/>
  <c r="G18" i="1"/>
  <c r="G12" i="1"/>
  <c r="J12" i="1"/>
  <c r="G10" i="1" l="1"/>
  <c r="G23" i="1" s="1"/>
  <c r="F18" i="6" l="1"/>
  <c r="F19" i="6"/>
  <c r="F27" i="6"/>
  <c r="F35" i="6"/>
  <c r="F20" i="6"/>
  <c r="F28" i="6"/>
  <c r="F36" i="6"/>
  <c r="F21" i="6"/>
  <c r="F29" i="6"/>
  <c r="F37" i="6"/>
  <c r="F22" i="6"/>
  <c r="F30" i="6"/>
  <c r="F38" i="6"/>
  <c r="F23" i="6"/>
  <c r="F31" i="6"/>
  <c r="F39" i="6"/>
  <c r="F24" i="6"/>
  <c r="F32" i="6"/>
  <c r="F26" i="6"/>
  <c r="F34" i="6"/>
  <c r="F25" i="6"/>
  <c r="F33" i="6"/>
  <c r="C14" i="6" l="1"/>
  <c r="G15" i="1"/>
  <c r="C13" i="6"/>
  <c r="C12" i="6" l="1"/>
  <c r="H5" i="9"/>
  <c r="E20" i="1" l="1"/>
  <c r="F20" i="1"/>
  <c r="F17" i="1"/>
  <c r="E17" i="1"/>
  <c r="D20" i="1"/>
  <c r="D17" i="1"/>
  <c r="G20" i="1" l="1"/>
  <c r="F21" i="1"/>
  <c r="F22" i="1" s="1"/>
  <c r="F24" i="1" s="1"/>
  <c r="E21" i="1"/>
  <c r="E22" i="1" s="1"/>
  <c r="E24" i="1" s="1"/>
  <c r="D21" i="1"/>
  <c r="D22" i="1" s="1"/>
  <c r="D24" i="1" s="1"/>
  <c r="G17" i="1"/>
  <c r="G21" i="1" l="1"/>
  <c r="G22" i="1" s="1"/>
  <c r="G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FOKAN Damien</author>
  </authors>
  <commentList>
    <comment ref="I10" authorId="0" shapeId="0" xr:uid="{00000000-0006-0000-0100-000001000000}">
      <text>
        <r>
          <rPr>
            <b/>
            <sz val="9"/>
            <color indexed="81"/>
            <rFont val="Tahoma"/>
            <family val="2"/>
          </rPr>
          <t>FOKAN Damien:</t>
        </r>
        <r>
          <rPr>
            <sz val="9"/>
            <color indexed="81"/>
            <rFont val="Tahoma"/>
            <family val="2"/>
          </rPr>
          <t xml:space="preserve">
A partir de 2018</t>
        </r>
      </text>
    </comment>
  </commentList>
</comments>
</file>

<file path=xl/sharedStrings.xml><?xml version="1.0" encoding="utf-8"?>
<sst xmlns="http://schemas.openxmlformats.org/spreadsheetml/2006/main" count="206" uniqueCount="135">
  <si>
    <r>
      <rPr>
        <b/>
        <sz val="11"/>
        <color theme="1"/>
        <rFont val="Arial"/>
        <family val="2"/>
      </rPr>
      <t>Verbruik (kWh) </t>
    </r>
  </si>
  <si>
    <r>
      <rPr>
        <b/>
        <sz val="11"/>
        <color theme="1"/>
        <rFont val="Calibri"/>
        <family val="2"/>
      </rPr>
      <t>kWh</t>
    </r>
  </si>
  <si>
    <t>  </t>
  </si>
  <si>
    <t>e-audits@environnement.brussels</t>
  </si>
  <si>
    <t>15/15</t>
  </si>
  <si>
    <t>19/19</t>
  </si>
  <si>
    <t>18/18</t>
  </si>
  <si>
    <t>1990-2020</t>
  </si>
  <si>
    <t>1988-1997</t>
  </si>
  <si>
    <t>-</t>
  </si>
  <si>
    <t>Mix</t>
  </si>
  <si>
    <t>Comment utiliser ce calculateur de la consommation spécifique de votre établissement ?</t>
  </si>
  <si>
    <t>Quelles cases devez-vous remplir ?</t>
  </si>
  <si>
    <r>
      <t xml:space="preserve">Les cases </t>
    </r>
    <r>
      <rPr>
        <u/>
        <sz val="11"/>
        <color rgb="FF000000"/>
        <rFont val="Calibri"/>
        <family val="2"/>
        <scheme val="minor"/>
      </rPr>
      <t>beiges</t>
    </r>
    <r>
      <rPr>
        <sz val="11"/>
        <color rgb="FF000000"/>
        <rFont val="Calibri"/>
        <family val="2"/>
        <scheme val="minor"/>
      </rPr>
      <t xml:space="preserve"> sont des cases où vous devez effectuer un choix dans le menu déroulant qui apparait lorsque vous cliquez sur la case :</t>
    </r>
  </si>
  <si>
    <t>Où apparaissent les résultat du calculateur ?</t>
  </si>
  <si>
    <t>Dans les cases bleues</t>
  </si>
  <si>
    <t>Etapes</t>
  </si>
  <si>
    <t>Données générales</t>
  </si>
  <si>
    <t>Données de consommation</t>
  </si>
  <si>
    <t>&gt; Toute branche d’activité autre qu’industrie ;</t>
  </si>
  <si>
    <t>&gt; Branche d’activité industrie uniquement.</t>
  </si>
  <si>
    <t>Pour les autres branches d’activités, veuillez poursuivre l’encodage comme suit :</t>
  </si>
  <si>
    <t xml:space="preserve">Dans le cas où votre fournisseur vous facture votre consommation en une autre unité que des kWh (en litre ou m³ de mazout), veuillez vous référer à l’onglet « Données de conversion » pour choisir le facteur à utiliser dans la conversion de votre consommation en kWh. </t>
  </si>
  <si>
    <t xml:space="preserve">Dans le cas où vous disposez de panneaux photovoltaïques pour une consommation sur place : l’électricité produite par les panneaux PV et consommée sur place est à additionner à la consommation électrique totale du site </t>
  </si>
  <si>
    <r>
      <t>&gt; Si la case résultats mentionne « </t>
    </r>
    <r>
      <rPr>
        <b/>
        <sz val="11"/>
        <color rgb="FF000000"/>
        <rFont val="Calibri"/>
        <family val="2"/>
        <scheme val="minor"/>
      </rPr>
      <t>Pas d’audit</t>
    </r>
    <r>
      <rPr>
        <sz val="11"/>
        <color rgb="FF000000"/>
        <rFont val="Calibri"/>
        <family val="2"/>
        <scheme val="minor"/>
      </rPr>
      <t> », vous pouvez effectivement être dispensé de la réalisation d’un audit pour autant que vous introduisiez une demande de dispense à BE et que celle-ci soit validée ;</t>
    </r>
  </si>
  <si>
    <r>
      <t>&gt; Si la case résultats mentionne « </t>
    </r>
    <r>
      <rPr>
        <b/>
        <sz val="11"/>
        <color rgb="FF000000"/>
        <rFont val="Calibri"/>
        <family val="2"/>
        <scheme val="minor"/>
      </rPr>
      <t>Audit</t>
    </r>
    <r>
      <rPr>
        <sz val="11"/>
        <color rgb="FF000000"/>
        <rFont val="Calibri"/>
        <family val="2"/>
        <scheme val="minor"/>
      </rPr>
      <t> », votre établissement est gros consommateur et vous êtes soumis à l’obligation de réaliser un audit énergétique.</t>
    </r>
  </si>
  <si>
    <t>Remarques</t>
  </si>
  <si>
    <t xml:space="preserve">Plus d’informations relatives à l’audit énergétique du permis d’environnement sur notre page web </t>
  </si>
  <si>
    <t xml:space="preserve">Pour toute question relative au calculateur et/ou pour les établissements comprenant plusieurs branches d’activité différentes, contacter BE à l’adresse suivante : </t>
  </si>
  <si>
    <t>Année de référence</t>
  </si>
  <si>
    <t>Adresse établissement</t>
  </si>
  <si>
    <t>Référence permis d'environnement</t>
  </si>
  <si>
    <t>Branche activité</t>
  </si>
  <si>
    <t>Superficie plancher du secteur du bâtiment (m²)</t>
  </si>
  <si>
    <t>Combustible en kWhcomb PCS (facture)</t>
  </si>
  <si>
    <t>Type de combustible</t>
  </si>
  <si>
    <t>Facteur conversion PCS/PCI</t>
  </si>
  <si>
    <t>Combustible en kWhcomb PCI</t>
  </si>
  <si>
    <t>Consommation en combustible à normaliser en %</t>
  </si>
  <si>
    <t>Combustible normalisée par rapport au climat (établie sur base des kWhcomb PCI) (kWhcomb)</t>
  </si>
  <si>
    <t>Electrique (kWhélec)</t>
  </si>
  <si>
    <t>Total</t>
  </si>
  <si>
    <t>Consommation spécifique annuelle de l'établissement (kWhf/m².an)</t>
  </si>
  <si>
    <t>Seuil de consommation spécifique de la branche activité (kWhf/m².an)</t>
  </si>
  <si>
    <t>Résultat</t>
  </si>
  <si>
    <t>Branche activité 1</t>
  </si>
  <si>
    <t>Branche activité 2</t>
  </si>
  <si>
    <t>TOTAL</t>
  </si>
  <si>
    <r>
      <t xml:space="preserve">Branche d'activité </t>
    </r>
    <r>
      <rPr>
        <b/>
        <u/>
        <sz val="11"/>
        <color theme="1"/>
        <rFont val="Arial"/>
        <family val="2"/>
      </rPr>
      <t>industrie uniquement</t>
    </r>
  </si>
  <si>
    <r>
      <t xml:space="preserve">Consommation totale </t>
    </r>
    <r>
      <rPr>
        <b/>
        <sz val="11"/>
        <color rgb="FFC00000"/>
        <rFont val="Arial"/>
        <family val="2"/>
      </rPr>
      <t>(PJp/an)</t>
    </r>
  </si>
  <si>
    <t>Seuil consommation industrie (PJp/an)</t>
  </si>
  <si>
    <t>Légende</t>
  </si>
  <si>
    <t>Case à remplir</t>
  </si>
  <si>
    <t>Menu déroulant avec choix à sélectionner</t>
  </si>
  <si>
    <t>Branche d'activité autre qu'industrie</t>
  </si>
  <si>
    <t>Calculateur de consommation spécifique de l'établissement en vue d'une dérogation à l'audit permis d'environnement</t>
  </si>
  <si>
    <t>Branche d'activités</t>
  </si>
  <si>
    <t>Autres</t>
  </si>
  <si>
    <t>Commerces</t>
  </si>
  <si>
    <t>Enseignement</t>
  </si>
  <si>
    <t>Homes</t>
  </si>
  <si>
    <t>Hôpitaux</t>
  </si>
  <si>
    <t>Hôtels</t>
  </si>
  <si>
    <t>Immeuble de bureaux (privé ou public)</t>
  </si>
  <si>
    <t xml:space="preserve">Industrie </t>
  </si>
  <si>
    <t xml:space="preserve">Seuil consommation spécifique </t>
  </si>
  <si>
    <t>Degrés jours</t>
  </si>
  <si>
    <t>Facteur de conversion PCS/PCI</t>
  </si>
  <si>
    <t>Bois bûche</t>
  </si>
  <si>
    <t>Charbon</t>
  </si>
  <si>
    <t xml:space="preserve">Essence </t>
  </si>
  <si>
    <t>Fioul lourd</t>
  </si>
  <si>
    <t>Gaz butane/propane</t>
  </si>
  <si>
    <t>Gaz naturel</t>
  </si>
  <si>
    <t>Mazout</t>
  </si>
  <si>
    <t>Pellets</t>
  </si>
  <si>
    <t>Plaquettes de bois</t>
  </si>
  <si>
    <t>Facteur de normalisation</t>
  </si>
  <si>
    <t>Degrés jours normales</t>
  </si>
  <si>
    <t>Degrés jours année de référence</t>
  </si>
  <si>
    <t>Période</t>
  </si>
  <si>
    <t>Choix</t>
  </si>
  <si>
    <t xml:space="preserve">1 litre de </t>
  </si>
  <si>
    <t>Bioesther (Biodiesel)</t>
  </si>
  <si>
    <t>égale</t>
  </si>
  <si>
    <t>Biogaz</t>
  </si>
  <si>
    <t>1 stère de</t>
  </si>
  <si>
    <t>Bois</t>
  </si>
  <si>
    <t>1 kilogramme de</t>
  </si>
  <si>
    <t>Butane</t>
  </si>
  <si>
    <t>Colza</t>
  </si>
  <si>
    <t>Déchets animaux</t>
  </si>
  <si>
    <t>Déchets ménagers</t>
  </si>
  <si>
    <t>E-10</t>
  </si>
  <si>
    <t>Essence</t>
  </si>
  <si>
    <t>Ethanol</t>
  </si>
  <si>
    <t>ETBE</t>
  </si>
  <si>
    <t>Fioul lourd (fuel)</t>
  </si>
  <si>
    <t>Gazéification du bois</t>
  </si>
  <si>
    <t>GNV</t>
  </si>
  <si>
    <t>Graisse animale</t>
  </si>
  <si>
    <t>Huile végétale (HVP - PPO)</t>
  </si>
  <si>
    <t>Hydrogène liquide (-253)</t>
  </si>
  <si>
    <t>Kérozène (pétrole lampant)</t>
  </si>
  <si>
    <t>LPG - GPL</t>
  </si>
  <si>
    <t>Méthanol</t>
  </si>
  <si>
    <t>MTBE</t>
  </si>
  <si>
    <t>Paille</t>
  </si>
  <si>
    <t>1 baril de</t>
  </si>
  <si>
    <t>Pétrole</t>
  </si>
  <si>
    <t>Plaquette de bois</t>
  </si>
  <si>
    <t>Propane</t>
  </si>
  <si>
    <t>nombre de kWh combustible</t>
  </si>
  <si>
    <t>1 baril  = 159 l</t>
  </si>
  <si>
    <t>GWh</t>
  </si>
  <si>
    <t>MWh</t>
  </si>
  <si>
    <t>Joules</t>
  </si>
  <si>
    <t>Kcalories</t>
  </si>
  <si>
    <t>MJ</t>
  </si>
  <si>
    <t>Tep</t>
  </si>
  <si>
    <t>2. Encodez vos données administratives : l’adresse de l’établissement (case I4) concerné et la référence (case I5) du permis d’environnement (code de 6 chiffres que vous trouverez dans les références dossier de BE. Ex : PE/1B/2018/123456)</t>
  </si>
  <si>
    <t>1. Encodez l'année de référence (l'année de la facture)</t>
  </si>
  <si>
    <t>Il est à noter que la branche d’activité industrie ne nécessite que l’encodage de la consommation totale (en pétajoule d’énergie primaire par an) (case I11) pour déterminer si vous pouvez déroger à l’obligation de réaliser un audit énergétique.</t>
  </si>
  <si>
    <t>3. En fonction de la branche d’activité de votre bâtiment, choisissez le cadre dans lequel vous allez travailler :</t>
  </si>
  <si>
    <r>
      <t xml:space="preserve">6. Sélectionnez le type de combustible qui vous est facturé (case D13). Ceci va automatiquement recalculer votre consommation combustible en </t>
    </r>
    <r>
      <rPr>
        <b/>
        <sz val="11"/>
        <color rgb="FF000000"/>
        <rFont val="Calibri"/>
        <family val="2"/>
        <scheme val="minor"/>
      </rPr>
      <t>kWh PCI</t>
    </r>
    <r>
      <rPr>
        <sz val="11"/>
        <color rgb="FF000000"/>
        <rFont val="Calibri"/>
        <family val="2"/>
        <scheme val="minor"/>
      </rPr>
      <t xml:space="preserve"> (case D14) ;</t>
    </r>
  </si>
  <si>
    <r>
      <t>8. L</t>
    </r>
    <r>
      <rPr>
        <u/>
        <sz val="11"/>
        <color rgb="FF000000"/>
        <rFont val="Calibri"/>
        <family val="2"/>
        <scheme val="minor"/>
      </rPr>
      <t xml:space="preserve">a consommation combustible obtenue en </t>
    </r>
    <r>
      <rPr>
        <b/>
        <u/>
        <sz val="11"/>
        <color rgb="FF000000"/>
        <rFont val="Calibri"/>
        <family val="2"/>
        <scheme val="minor"/>
      </rPr>
      <t>kWh PCI</t>
    </r>
    <r>
      <rPr>
        <sz val="11"/>
        <color rgb="FF000000"/>
        <rFont val="Calibri"/>
        <family val="2"/>
        <scheme val="minor"/>
      </rPr>
      <t> sera normalisée automatiquement</t>
    </r>
    <r>
      <rPr>
        <sz val="10"/>
        <color rgb="FF000000"/>
        <rFont val="Calibri"/>
        <family val="2"/>
        <scheme val="minor"/>
      </rPr>
      <t> </t>
    </r>
    <r>
      <rPr>
        <sz val="11"/>
        <color rgb="FF000000"/>
        <rFont val="Calibri"/>
        <family val="2"/>
        <scheme val="minor"/>
      </rPr>
      <t xml:space="preserve">afin que celle-ci soit représentative du climat extérieur des années de consommation considérées. </t>
    </r>
  </si>
  <si>
    <r>
      <t xml:space="preserve">5. Encodez votre consommation annuelle (de la dernière année à occupation normale révolue) en </t>
    </r>
    <r>
      <rPr>
        <u/>
        <sz val="11"/>
        <rFont val="Calibri"/>
        <family val="2"/>
        <scheme val="minor"/>
      </rPr>
      <t>combustible</t>
    </r>
    <r>
      <rPr>
        <sz val="11"/>
        <rFont val="Calibri"/>
        <family val="2"/>
        <scheme val="minor"/>
      </rPr>
      <t xml:space="preserve"> (case D12), telle qu’elle est indiquée sur votre facture (en kWh PCS) ;</t>
    </r>
  </si>
  <si>
    <r>
      <t xml:space="preserve">9. Encodez votre consommation annuelle (choisissez la même année que celle de la consommation en combustible) </t>
    </r>
    <r>
      <rPr>
        <u/>
        <sz val="11"/>
        <rFont val="Calibri"/>
        <family val="2"/>
        <scheme val="minor"/>
      </rPr>
      <t xml:space="preserve">électrique </t>
    </r>
    <r>
      <rPr>
        <sz val="11"/>
        <rFont val="Calibri"/>
        <family val="2"/>
        <scheme val="minor"/>
      </rPr>
      <t>(case D18), telle qu’elle est indiquée sur votre facture (en kWh) ;</t>
    </r>
  </si>
  <si>
    <t>7. Indiquez le pourcentage de la consommation combustible à normaliser. Cela correspond à la consommation en combustible qui dépend du climat (et donc de la température exterieure). Généralement il s'agit de la partie de la consommation en combustible qui est lié au chauffage.</t>
  </si>
  <si>
    <t>% Electricité servant pour le chauffage des locaux</t>
  </si>
  <si>
    <t>Electricité normalisée par rapport au climat (kWh élec)</t>
  </si>
  <si>
    <t>Branche activité 3</t>
  </si>
  <si>
    <t>4. Dans le cas ou votre unité technique et géographique contient plusieurs branches d'activités, encodez la surface plancher et la branche d'activité dans les 3 colonnes. Dans le cas ou il y en a qu'une, encodez dans la colonne 1.</t>
  </si>
  <si>
    <t>10. Indiquez le pourcentage de la consommation d'électricité à normaliser. Cela correspond à la consommation d'électricité qui dépend du climat (et donc de la température exterieure). Généralement il s'agit de la partie de la consommation d'électricité qui est lié au chauffage (dans le cas de pompes à chaleur par exemple).</t>
  </si>
  <si>
    <r>
      <t>Le calculateur calcule automatiquement la consommation spécifique annuelle de votre établissement qui apparait en case D22. Les cases « </t>
    </r>
    <r>
      <rPr>
        <b/>
        <sz val="11"/>
        <color rgb="FF000000"/>
        <rFont val="Calibri"/>
        <family val="2"/>
        <scheme val="minor"/>
      </rPr>
      <t>Résultats</t>
    </r>
    <r>
      <rPr>
        <sz val="11"/>
        <color rgb="FF000000"/>
        <rFont val="Calibri"/>
        <family val="2"/>
        <scheme val="minor"/>
      </rPr>
      <t> » (D24 à G24) vous indique si vous pouvez déroger à l’obligation de réaliser un audit permis d’environnement, en comparant votre consommation spécifique avec le seuil de consommation de votre branche d’activité, fixé par l’arrêté du 27/12/2016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</si>
</sst>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E+00"/>
  </numFmts>
  <fonts count="31" x14ac:knownFonts="1">
    <font>
      <sz val="11"/>
      <color theme="1"/>
      <name val="Calibri"/>
      <family val="2"/>
      <scheme val="minor"/>
    </font>
    <font>
      <sz val="11"/>
      <color rgb="FFFF0000"/>
      <name val="Calibri"/>
      <family val="2"/>
      <scheme val="minor"/>
    </font>
    <font>
      <sz val="11"/>
      <color theme="1"/>
      <name val="Arial"/>
      <family val="2"/>
    </font>
    <font>
      <u/>
      <sz val="11"/>
      <color theme="10"/>
      <name val="Calibri"/>
      <family val="2"/>
      <scheme val="minor"/>
    </font>
    <font>
      <b/>
      <sz val="11"/>
      <color theme="1"/>
      <name val="Arial"/>
      <family val="2"/>
    </font>
    <font>
      <b/>
      <sz val="11"/>
      <color rgb="FFFF0000"/>
      <name val="Arial"/>
      <family val="2"/>
    </font>
    <font>
      <b/>
      <sz val="11"/>
      <color theme="1"/>
      <name val="Calibri"/>
      <family val="2"/>
      <scheme val="minor"/>
    </font>
    <font>
      <u/>
      <sz val="11"/>
      <color theme="10"/>
      <name val="Arial"/>
      <family val="2"/>
    </font>
    <font>
      <b/>
      <sz val="11"/>
      <color rgb="FFC00000"/>
      <name val="Arial"/>
      <family val="2"/>
    </font>
    <font>
      <b/>
      <u/>
      <sz val="11"/>
      <color theme="1"/>
      <name val="Arial"/>
      <family val="2"/>
    </font>
    <font>
      <b/>
      <sz val="11"/>
      <color rgb="FF0070C0"/>
      <name val="Arial"/>
      <family val="2"/>
    </font>
    <font>
      <sz val="11"/>
      <name val="Arial"/>
      <family val="2"/>
    </font>
    <font>
      <sz val="11"/>
      <name val="Calibri"/>
      <family val="2"/>
      <scheme val="minor"/>
    </font>
    <font>
      <b/>
      <sz val="11"/>
      <name val="Calibri"/>
      <family val="2"/>
      <scheme val="minor"/>
    </font>
    <font>
      <b/>
      <sz val="12"/>
      <color theme="1"/>
      <name val="Arial"/>
      <family val="2"/>
    </font>
    <font>
      <sz val="16"/>
      <color theme="1"/>
      <name val="Arial"/>
      <family val="2"/>
    </font>
    <font>
      <b/>
      <u/>
      <sz val="11"/>
      <color rgb="FF0070C0"/>
      <name val="Arial"/>
      <family val="2"/>
    </font>
    <font>
      <b/>
      <sz val="11"/>
      <color theme="1"/>
      <name val="Calibri"/>
      <family val="2"/>
    </font>
    <font>
      <b/>
      <sz val="9"/>
      <color indexed="81"/>
      <name val="Tahoma"/>
      <family val="2"/>
    </font>
    <font>
      <sz val="9"/>
      <color indexed="81"/>
      <name val="Tahoma"/>
      <family val="2"/>
    </font>
    <font>
      <b/>
      <u/>
      <sz val="12"/>
      <color rgb="FF000000"/>
      <name val="Calibri"/>
      <family val="2"/>
      <scheme val="minor"/>
    </font>
    <font>
      <b/>
      <i/>
      <sz val="12"/>
      <color rgb="FF0070C0"/>
      <name val="Calibri"/>
      <family val="2"/>
      <scheme val="minor"/>
    </font>
    <font>
      <sz val="11"/>
      <color rgb="FF000000"/>
      <name val="Calibri"/>
      <family val="2"/>
      <scheme val="minor"/>
    </font>
    <font>
      <u/>
      <sz val="11"/>
      <color rgb="FF000000"/>
      <name val="Calibri"/>
      <family val="2"/>
      <scheme val="minor"/>
    </font>
    <font>
      <b/>
      <sz val="11"/>
      <color rgb="FF000000"/>
      <name val="Calibri"/>
      <family val="2"/>
      <scheme val="minor"/>
    </font>
    <font>
      <sz val="11"/>
      <color rgb="FF00B050"/>
      <name val="Calibri"/>
      <family val="2"/>
      <scheme val="minor"/>
    </font>
    <font>
      <b/>
      <u/>
      <sz val="11"/>
      <color rgb="FF000000"/>
      <name val="Calibri"/>
      <family val="2"/>
      <scheme val="minor"/>
    </font>
    <font>
      <u/>
      <sz val="11"/>
      <name val="Calibri"/>
      <family val="2"/>
      <scheme val="minor"/>
    </font>
    <font>
      <b/>
      <sz val="11"/>
      <name val="Arial"/>
      <family val="2"/>
    </font>
    <font>
      <sz val="10"/>
      <color rgb="FF000000"/>
      <name val="Calibri"/>
      <family val="2"/>
      <scheme val="minor"/>
    </font>
    <font>
      <sz val="8"/>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CCECFF"/>
        <bgColor indexed="64"/>
      </patternFill>
    </fill>
    <fill>
      <patternFill patternType="solid">
        <fgColor rgb="FF92D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theme="0" tint="-0.49998474074526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diagonal/>
    </border>
  </borders>
  <cellStyleXfs count="2">
    <xf numFmtId="0" fontId="0" fillId="0" borderId="0"/>
    <xf numFmtId="0" fontId="3" fillId="0" borderId="0" applyNumberFormat="0" applyFill="0" applyBorder="0" applyAlignment="0" applyProtection="0"/>
  </cellStyleXfs>
  <cellXfs count="110">
    <xf numFmtId="0" fontId="0" fillId="0" borderId="0" xfId="0"/>
    <xf numFmtId="0" fontId="0" fillId="0" borderId="1" xfId="0" applyBorder="1"/>
    <xf numFmtId="0" fontId="6" fillId="0" borderId="1" xfId="0" applyFont="1" applyBorder="1"/>
    <xf numFmtId="0" fontId="0" fillId="0" borderId="1" xfId="0" applyFont="1" applyBorder="1"/>
    <xf numFmtId="0" fontId="6" fillId="0" borderId="1" xfId="0" applyFont="1" applyFill="1" applyBorder="1" applyAlignment="1">
      <alignment horizontal="center"/>
    </xf>
    <xf numFmtId="3" fontId="0" fillId="0" borderId="1" xfId="0" applyNumberFormat="1" applyFont="1" applyBorder="1"/>
    <xf numFmtId="164" fontId="0" fillId="0" borderId="1" xfId="0" applyNumberFormat="1" applyFont="1" applyBorder="1"/>
    <xf numFmtId="0" fontId="0" fillId="0" borderId="0" xfId="0" applyAlignment="1">
      <alignment horizontal="right"/>
    </xf>
    <xf numFmtId="0" fontId="0" fillId="0" borderId="0" xfId="0"/>
    <xf numFmtId="0" fontId="6"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left"/>
    </xf>
    <xf numFmtId="0" fontId="0" fillId="0" borderId="1" xfId="0" applyBorder="1" applyAlignment="1">
      <alignment horizontal="right"/>
    </xf>
    <xf numFmtId="0" fontId="6" fillId="0" borderId="1" xfId="0" applyFont="1" applyBorder="1" applyAlignment="1">
      <alignment wrapText="1"/>
    </xf>
    <xf numFmtId="0" fontId="0" fillId="0" borderId="0" xfId="0" applyFont="1" applyBorder="1"/>
    <xf numFmtId="0" fontId="6" fillId="0" borderId="0" xfId="0" applyFont="1" applyBorder="1"/>
    <xf numFmtId="0" fontId="0" fillId="0" borderId="0" xfId="0" applyFont="1" applyAlignment="1">
      <alignment horizontal="center"/>
    </xf>
    <xf numFmtId="0" fontId="12" fillId="0" borderId="1" xfId="0" applyFont="1" applyBorder="1" applyAlignment="1">
      <alignment horizontal="right"/>
    </xf>
    <xf numFmtId="0" fontId="13" fillId="0" borderId="1" xfId="0" applyFont="1" applyBorder="1"/>
    <xf numFmtId="0" fontId="12" fillId="0" borderId="1" xfId="0" applyFont="1" applyBorder="1"/>
    <xf numFmtId="0" fontId="13" fillId="0" borderId="1" xfId="0" applyFont="1" applyBorder="1" applyAlignment="1">
      <alignment horizontal="center" wrapText="1"/>
    </xf>
    <xf numFmtId="0" fontId="12" fillId="0" borderId="1" xfId="0" applyFont="1" applyBorder="1" applyAlignment="1">
      <alignment horizontal="center"/>
    </xf>
    <xf numFmtId="0" fontId="2" fillId="2" borderId="1" xfId="0" applyFont="1" applyFill="1" applyBorder="1" applyProtection="1">
      <protection locked="0"/>
    </xf>
    <xf numFmtId="0" fontId="4" fillId="0" borderId="1" xfId="0" applyFont="1" applyBorder="1" applyProtection="1"/>
    <xf numFmtId="0" fontId="4" fillId="0" borderId="1" xfId="0" applyFont="1" applyBorder="1" applyAlignment="1" applyProtection="1">
      <alignment wrapText="1"/>
    </xf>
    <xf numFmtId="0" fontId="2" fillId="0" borderId="1" xfId="0" applyFont="1" applyBorder="1" applyAlignment="1" applyProtection="1">
      <alignment wrapText="1"/>
    </xf>
    <xf numFmtId="0" fontId="11" fillId="0" borderId="1" xfId="0" applyFont="1" applyBorder="1" applyAlignment="1" applyProtection="1">
      <alignment wrapText="1"/>
    </xf>
    <xf numFmtId="0" fontId="2" fillId="0" borderId="1" xfId="0" applyFont="1" applyBorder="1" applyProtection="1"/>
    <xf numFmtId="0" fontId="5" fillId="7" borderId="1" xfId="0" applyFont="1" applyFill="1" applyBorder="1" applyAlignment="1" applyProtection="1">
      <alignment horizontal="center" vertical="center"/>
    </xf>
    <xf numFmtId="0" fontId="2" fillId="0" borderId="0" xfId="0" applyFont="1" applyBorder="1" applyProtection="1"/>
    <xf numFmtId="0" fontId="2" fillId="2" borderId="1" xfId="0" applyFont="1" applyFill="1" applyBorder="1" applyProtection="1"/>
    <xf numFmtId="0" fontId="2" fillId="0" borderId="0" xfId="0" applyFont="1" applyFill="1" applyBorder="1" applyProtection="1"/>
    <xf numFmtId="0" fontId="2" fillId="6" borderId="1" xfId="0" applyFont="1" applyFill="1" applyBorder="1" applyProtection="1"/>
    <xf numFmtId="0" fontId="2" fillId="3" borderId="1" xfId="0" applyFont="1" applyFill="1" applyBorder="1" applyProtection="1"/>
    <xf numFmtId="0" fontId="2" fillId="0" borderId="0" xfId="0" applyFont="1" applyFill="1" applyBorder="1" applyAlignment="1" applyProtection="1">
      <alignment horizontal="center"/>
    </xf>
    <xf numFmtId="0" fontId="7" fillId="0" borderId="0" xfId="1" applyFont="1" applyBorder="1" applyProtection="1"/>
    <xf numFmtId="0" fontId="1" fillId="0" borderId="0" xfId="0" applyFont="1" applyAlignment="1" applyProtection="1">
      <alignment horizontal="left" vertical="center" indent="1"/>
    </xf>
    <xf numFmtId="0" fontId="16" fillId="0" borderId="0" xfId="0" applyFont="1" applyBorder="1" applyProtection="1"/>
    <xf numFmtId="0" fontId="10" fillId="0" borderId="0" xfId="0" applyFont="1" applyBorder="1" applyAlignment="1" applyProtection="1">
      <alignment horizontal="left" vertical="center" wrapText="1"/>
    </xf>
    <xf numFmtId="2" fontId="5" fillId="7" borderId="1" xfId="0" applyNumberFormat="1" applyFont="1" applyFill="1" applyBorder="1" applyAlignment="1" applyProtection="1">
      <alignment horizontal="center" vertical="center"/>
    </xf>
    <xf numFmtId="0" fontId="0" fillId="8" borderId="0" xfId="0" applyFill="1" applyBorder="1"/>
    <xf numFmtId="0" fontId="0" fillId="8" borderId="0" xfId="0" applyFill="1" applyBorder="1" applyAlignment="1">
      <alignment wrapText="1"/>
    </xf>
    <xf numFmtId="0" fontId="3" fillId="8" borderId="0" xfId="1" applyFill="1" applyBorder="1" applyAlignment="1">
      <alignment wrapText="1"/>
    </xf>
    <xf numFmtId="0" fontId="6" fillId="0" borderId="1" xfId="0" applyFont="1" applyBorder="1" applyAlignment="1">
      <alignment horizontal="center"/>
    </xf>
    <xf numFmtId="0" fontId="0" fillId="0" borderId="1" xfId="0" applyBorder="1" applyAlignment="1">
      <alignment horizontal="center"/>
    </xf>
    <xf numFmtId="0" fontId="10" fillId="6" borderId="1" xfId="0" applyFont="1" applyFill="1" applyBorder="1" applyAlignment="1" applyProtection="1">
      <alignment horizontal="center" vertical="center"/>
      <protection locked="0"/>
    </xf>
    <xf numFmtId="0" fontId="28" fillId="0" borderId="6" xfId="0" applyFont="1" applyBorder="1" applyAlignment="1" applyProtection="1">
      <alignment horizontal="center" vertical="center" wrapText="1"/>
    </xf>
    <xf numFmtId="0" fontId="10" fillId="6" borderId="2" xfId="0" applyFont="1" applyFill="1" applyBorder="1" applyAlignment="1" applyProtection="1">
      <alignment horizontal="center" vertical="center"/>
      <protection locked="0"/>
    </xf>
    <xf numFmtId="2" fontId="5" fillId="7" borderId="2" xfId="0" applyNumberFormat="1" applyFont="1" applyFill="1" applyBorder="1" applyAlignment="1" applyProtection="1">
      <alignment horizontal="center" vertical="center"/>
    </xf>
    <xf numFmtId="0" fontId="28" fillId="0" borderId="9" xfId="0" applyFont="1" applyBorder="1" applyAlignment="1" applyProtection="1">
      <alignment horizontal="center" vertical="center" wrapText="1"/>
    </xf>
    <xf numFmtId="2" fontId="5" fillId="7" borderId="10" xfId="0" applyNumberFormat="1" applyFont="1" applyFill="1" applyBorder="1" applyAlignment="1" applyProtection="1">
      <alignment horizontal="center" vertical="center"/>
    </xf>
    <xf numFmtId="0" fontId="5" fillId="7" borderId="11" xfId="0" applyFont="1" applyFill="1" applyBorder="1" applyAlignment="1" applyProtection="1">
      <alignment horizontal="center" vertical="center"/>
    </xf>
    <xf numFmtId="0" fontId="4" fillId="0" borderId="10" xfId="0" applyFont="1" applyBorder="1" applyAlignment="1" applyProtection="1">
      <alignment horizontal="center" vertical="center"/>
    </xf>
    <xf numFmtId="0" fontId="4" fillId="9" borderId="10" xfId="0" applyFont="1" applyFill="1" applyBorder="1" applyAlignment="1" applyProtection="1">
      <alignment horizontal="center" vertical="center"/>
    </xf>
    <xf numFmtId="0" fontId="2" fillId="0" borderId="1" xfId="0" applyFont="1" applyBorder="1" applyAlignment="1" applyProtection="1">
      <alignment horizontal="center" vertical="center"/>
    </xf>
    <xf numFmtId="0" fontId="2" fillId="0" borderId="2" xfId="0" applyFont="1" applyBorder="1" applyAlignment="1" applyProtection="1">
      <alignment horizontal="center" vertical="center"/>
    </xf>
    <xf numFmtId="10" fontId="2" fillId="2" borderId="1" xfId="0" applyNumberFormat="1" applyFont="1" applyFill="1" applyBorder="1" applyAlignment="1" applyProtection="1">
      <alignment horizontal="center" vertical="center" wrapText="1"/>
      <protection locked="0"/>
    </xf>
    <xf numFmtId="10" fontId="2" fillId="2" borderId="2" xfId="0" applyNumberFormat="1" applyFont="1" applyFill="1" applyBorder="1" applyAlignment="1" applyProtection="1">
      <alignment horizontal="center" vertical="center" wrapText="1"/>
      <protection locked="0"/>
    </xf>
    <xf numFmtId="0" fontId="11" fillId="6" borderId="1" xfId="0" applyFont="1" applyFill="1" applyBorder="1" applyAlignment="1" applyProtection="1">
      <protection locked="0"/>
    </xf>
    <xf numFmtId="0" fontId="2" fillId="2" borderId="1" xfId="0" applyFont="1" applyFill="1" applyBorder="1" applyAlignment="1" applyProtection="1">
      <protection locked="0"/>
    </xf>
    <xf numFmtId="0" fontId="10" fillId="6" borderId="1" xfId="0" applyFont="1" applyFill="1" applyBorder="1" applyAlignment="1" applyProtection="1">
      <alignment horizontal="center" vertical="center" wrapText="1"/>
      <protection locked="0"/>
    </xf>
    <xf numFmtId="0" fontId="10" fillId="6" borderId="2" xfId="0" applyFont="1" applyFill="1" applyBorder="1" applyAlignment="1" applyProtection="1">
      <alignment horizontal="center" vertical="center" wrapText="1"/>
      <protection locked="0"/>
    </xf>
    <xf numFmtId="0" fontId="22" fillId="8" borderId="0" xfId="0" applyFont="1" applyFill="1" applyBorder="1" applyAlignment="1">
      <alignment horizontal="left" vertical="center" wrapText="1"/>
    </xf>
    <xf numFmtId="0" fontId="21" fillId="8" borderId="0" xfId="0" applyFont="1" applyFill="1" applyBorder="1" applyAlignment="1">
      <alignment wrapText="1"/>
    </xf>
    <xf numFmtId="0" fontId="22" fillId="8" borderId="0" xfId="0" applyFont="1" applyFill="1" applyBorder="1" applyAlignment="1">
      <alignment wrapText="1"/>
    </xf>
    <xf numFmtId="0" fontId="20" fillId="8" borderId="0" xfId="0" applyFont="1" applyFill="1" applyBorder="1" applyAlignment="1">
      <alignment wrapText="1"/>
    </xf>
    <xf numFmtId="0" fontId="24" fillId="8" borderId="0" xfId="0" applyFont="1" applyFill="1" applyBorder="1" applyAlignment="1">
      <alignment wrapText="1"/>
    </xf>
    <xf numFmtId="0" fontId="0" fillId="8" borderId="0" xfId="0" applyFill="1" applyBorder="1" applyAlignment="1">
      <alignment vertical="center" wrapText="1"/>
    </xf>
    <xf numFmtId="0" fontId="23" fillId="8" borderId="0" xfId="0" applyFont="1" applyFill="1" applyBorder="1" applyAlignment="1">
      <alignment wrapText="1"/>
    </xf>
    <xf numFmtId="0" fontId="12" fillId="8" borderId="0" xfId="0" applyFont="1" applyFill="1" applyBorder="1" applyAlignment="1">
      <alignment wrapText="1"/>
    </xf>
    <xf numFmtId="0" fontId="25" fillId="8" borderId="0" xfId="0" applyFont="1" applyFill="1" applyBorder="1" applyAlignment="1">
      <alignment wrapText="1"/>
    </xf>
    <xf numFmtId="0" fontId="0" fillId="8" borderId="0" xfId="0" applyFill="1"/>
    <xf numFmtId="0" fontId="11" fillId="0" borderId="1" xfId="0" applyFont="1" applyBorder="1" applyAlignment="1" applyProtection="1">
      <alignment vertical="center" wrapText="1"/>
    </xf>
    <xf numFmtId="0" fontId="12" fillId="0" borderId="1" xfId="0" applyFont="1" applyBorder="1" applyAlignment="1" applyProtection="1">
      <alignment wrapText="1"/>
    </xf>
    <xf numFmtId="0" fontId="2" fillId="0" borderId="1" xfId="0" applyFont="1" applyBorder="1" applyAlignment="1" applyProtection="1">
      <alignment vertical="center" wrapText="1"/>
    </xf>
    <xf numFmtId="0" fontId="11" fillId="0" borderId="1" xfId="0" applyFont="1" applyBorder="1" applyAlignment="1" applyProtection="1">
      <alignment horizontal="left" vertical="center" wrapText="1"/>
    </xf>
    <xf numFmtId="0" fontId="0" fillId="0" borderId="1" xfId="0" applyBorder="1" applyAlignment="1">
      <alignment horizontal="left" wrapText="1"/>
    </xf>
    <xf numFmtId="0" fontId="2" fillId="3" borderId="0" xfId="0" applyFont="1" applyFill="1" applyBorder="1" applyProtection="1"/>
    <xf numFmtId="4" fontId="2" fillId="2" borderId="1" xfId="0" applyNumberFormat="1" applyFont="1" applyFill="1" applyBorder="1" applyAlignment="1" applyProtection="1">
      <alignment horizontal="center" vertical="center" wrapText="1"/>
      <protection locked="0"/>
    </xf>
    <xf numFmtId="4" fontId="2" fillId="2" borderId="2" xfId="0" applyNumberFormat="1" applyFont="1" applyFill="1" applyBorder="1" applyAlignment="1" applyProtection="1">
      <alignment horizontal="center" vertical="center" wrapText="1"/>
      <protection locked="0"/>
    </xf>
    <xf numFmtId="3" fontId="2" fillId="2" borderId="1" xfId="0" applyNumberFormat="1" applyFont="1" applyFill="1" applyBorder="1" applyAlignment="1" applyProtection="1">
      <alignment horizontal="center" vertical="center" wrapText="1"/>
      <protection locked="0"/>
    </xf>
    <xf numFmtId="3" fontId="2" fillId="2" borderId="2" xfId="0" applyNumberFormat="1" applyFont="1" applyFill="1" applyBorder="1" applyAlignment="1" applyProtection="1">
      <alignment horizontal="center" vertical="center" wrapText="1"/>
      <protection locked="0"/>
    </xf>
    <xf numFmtId="3" fontId="2" fillId="0" borderId="1" xfId="0" applyNumberFormat="1" applyFont="1" applyFill="1" applyBorder="1" applyAlignment="1" applyProtection="1">
      <alignment horizontal="center" vertical="center" wrapText="1"/>
    </xf>
    <xf numFmtId="3" fontId="2" fillId="0" borderId="2" xfId="0" applyNumberFormat="1" applyFont="1" applyFill="1" applyBorder="1" applyAlignment="1" applyProtection="1">
      <alignment horizontal="center" vertical="center" wrapText="1"/>
    </xf>
    <xf numFmtId="3" fontId="2" fillId="0" borderId="1" xfId="0" applyNumberFormat="1" applyFont="1" applyBorder="1" applyAlignment="1" applyProtection="1">
      <alignment horizontal="center" vertical="center"/>
    </xf>
    <xf numFmtId="3" fontId="4" fillId="0" borderId="10" xfId="0" applyNumberFormat="1" applyFont="1" applyBorder="1" applyAlignment="1" applyProtection="1">
      <alignment horizontal="center" vertical="center"/>
    </xf>
    <xf numFmtId="3" fontId="4" fillId="0" borderId="10" xfId="0" applyNumberFormat="1" applyFont="1" applyFill="1" applyBorder="1" applyAlignment="1" applyProtection="1">
      <alignment horizontal="center" vertical="center" wrapText="1"/>
    </xf>
    <xf numFmtId="4" fontId="4" fillId="0" borderId="10" xfId="0" applyNumberFormat="1" applyFont="1" applyFill="1" applyBorder="1" applyAlignment="1" applyProtection="1">
      <alignment horizontal="center" vertical="center" wrapText="1"/>
    </xf>
    <xf numFmtId="0" fontId="15" fillId="0" borderId="0" xfId="0" applyFont="1" applyBorder="1" applyAlignment="1" applyProtection="1">
      <alignment horizontal="center" vertical="center" wrapText="1"/>
    </xf>
    <xf numFmtId="10" fontId="4" fillId="9" borderId="10" xfId="0" applyNumberFormat="1" applyFont="1" applyFill="1" applyBorder="1" applyAlignment="1" applyProtection="1">
      <alignment horizontal="center" vertical="center" wrapText="1"/>
    </xf>
    <xf numFmtId="4" fontId="4" fillId="0" borderId="2" xfId="0" applyNumberFormat="1" applyFont="1" applyBorder="1" applyAlignment="1" applyProtection="1">
      <alignment horizontal="center" vertical="center"/>
    </xf>
    <xf numFmtId="0" fontId="15" fillId="0" borderId="0" xfId="0" applyFont="1" applyBorder="1" applyAlignment="1" applyProtection="1">
      <alignment horizontal="center" vertical="center" wrapText="1"/>
    </xf>
    <xf numFmtId="0" fontId="2" fillId="0" borderId="0" xfId="0" applyFont="1" applyBorder="1" applyAlignment="1" applyProtection="1">
      <alignment horizontal="center"/>
    </xf>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0" fontId="4" fillId="4" borderId="2" xfId="0" applyFont="1" applyFill="1" applyBorder="1" applyAlignment="1" applyProtection="1">
      <alignment horizontal="center" vertical="center" wrapText="1"/>
    </xf>
    <xf numFmtId="0" fontId="4" fillId="4" borderId="7" xfId="0" applyFont="1" applyFill="1" applyBorder="1" applyAlignment="1" applyProtection="1">
      <alignment horizontal="center" vertical="center" wrapText="1"/>
    </xf>
    <xf numFmtId="0" fontId="4" fillId="4" borderId="12" xfId="0" applyFont="1" applyFill="1" applyBorder="1" applyAlignment="1" applyProtection="1">
      <alignment horizontal="center" vertical="center" wrapText="1"/>
    </xf>
    <xf numFmtId="0" fontId="4" fillId="4" borderId="8" xfId="0" applyFont="1" applyFill="1" applyBorder="1" applyAlignment="1" applyProtection="1">
      <alignment horizontal="center" vertical="center" wrapText="1"/>
    </xf>
    <xf numFmtId="0" fontId="14" fillId="0" borderId="2" xfId="0" applyFont="1" applyBorder="1" applyAlignment="1" applyProtection="1">
      <alignment horizontal="left" wrapText="1"/>
    </xf>
    <xf numFmtId="0" fontId="14" fillId="0" borderId="3" xfId="0" applyFont="1" applyBorder="1" applyAlignment="1" applyProtection="1">
      <alignment horizontal="left" wrapText="1"/>
    </xf>
    <xf numFmtId="0" fontId="4" fillId="0" borderId="2" xfId="0" applyFont="1" applyBorder="1" applyAlignment="1" applyProtection="1">
      <alignment horizontal="left" wrapText="1"/>
    </xf>
    <xf numFmtId="0" fontId="4" fillId="0" borderId="3" xfId="0" applyFont="1" applyBorder="1" applyAlignment="1" applyProtection="1">
      <alignment horizontal="left" wrapText="1"/>
    </xf>
    <xf numFmtId="0" fontId="2" fillId="0" borderId="2" xfId="0" applyFont="1" applyBorder="1" applyAlignment="1" applyProtection="1">
      <alignment horizontal="left" wrapText="1"/>
    </xf>
    <xf numFmtId="0" fontId="2" fillId="0" borderId="3" xfId="0" applyFont="1" applyBorder="1" applyAlignment="1" applyProtection="1">
      <alignment horizontal="left" wrapText="1"/>
    </xf>
    <xf numFmtId="0" fontId="6" fillId="0" borderId="2" xfId="0" applyFont="1" applyBorder="1" applyAlignment="1">
      <alignment horizontal="center"/>
    </xf>
    <xf numFmtId="0" fontId="6" fillId="0" borderId="7" xfId="0" applyFont="1" applyBorder="1" applyAlignment="1">
      <alignment horizontal="center"/>
    </xf>
    <xf numFmtId="0" fontId="6" fillId="0" borderId="3"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1</xdr:col>
      <xdr:colOff>3190875</xdr:colOff>
      <xdr:row>5</xdr:row>
      <xdr:rowOff>9525</xdr:rowOff>
    </xdr:from>
    <xdr:ext cx="184731" cy="264560"/>
    <xdr:sp macro="" textlink="">
      <xdr:nvSpPr>
        <xdr:cNvPr id="11" name="ZoneTexte 1">
          <a:extLst>
            <a:ext uri="{FF2B5EF4-FFF2-40B4-BE49-F238E27FC236}">
              <a16:creationId xmlns:a16="http://schemas.microsoft.com/office/drawing/2014/main" id="{00000000-0008-0000-0000-00000B000000}"/>
            </a:ext>
          </a:extLst>
        </xdr:cNvPr>
        <xdr:cNvSpPr txBox="1"/>
      </xdr:nvSpPr>
      <xdr:spPr>
        <a:xfrm>
          <a:off x="3975735" y="9544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BE" sz="1100"/>
        </a:p>
      </xdr:txBody>
    </xdr:sp>
    <xdr:clientData/>
  </xdr:oneCellAnchor>
  <xdr:twoCellAnchor editAs="oneCell">
    <xdr:from>
      <xdr:col>1</xdr:col>
      <xdr:colOff>142875</xdr:colOff>
      <xdr:row>4</xdr:row>
      <xdr:rowOff>85725</xdr:rowOff>
    </xdr:from>
    <xdr:to>
      <xdr:col>1</xdr:col>
      <xdr:colOff>2867026</xdr:colOff>
      <xdr:row>6</xdr:row>
      <xdr:rowOff>89535</xdr:rowOff>
    </xdr:to>
    <xdr:pic>
      <xdr:nvPicPr>
        <xdr:cNvPr id="12" name="Image 2">
          <a:extLst>
            <a:ext uri="{FF2B5EF4-FFF2-40B4-BE49-F238E27FC236}">
              <a16:creationId xmlns:a16="http://schemas.microsoft.com/office/drawing/2014/main" id="{00000000-0008-0000-0000-00000C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7735" y="847725"/>
          <a:ext cx="2724151" cy="384810"/>
        </a:xfrm>
        <a:prstGeom prst="rect">
          <a:avLst/>
        </a:prstGeom>
        <a:noFill/>
        <a:ln>
          <a:noFill/>
        </a:ln>
      </xdr:spPr>
    </xdr:pic>
    <xdr:clientData/>
  </xdr:twoCellAnchor>
  <xdr:oneCellAnchor>
    <xdr:from>
      <xdr:col>1</xdr:col>
      <xdr:colOff>714375</xdr:colOff>
      <xdr:row>9</xdr:row>
      <xdr:rowOff>66675</xdr:rowOff>
    </xdr:from>
    <xdr:ext cx="184731" cy="264560"/>
    <xdr:sp macro="" textlink="">
      <xdr:nvSpPr>
        <xdr:cNvPr id="13" name="ZoneTexte 3">
          <a:extLst>
            <a:ext uri="{FF2B5EF4-FFF2-40B4-BE49-F238E27FC236}">
              <a16:creationId xmlns:a16="http://schemas.microsoft.com/office/drawing/2014/main" id="{00000000-0008-0000-0000-00000D000000}"/>
            </a:ext>
          </a:extLst>
        </xdr:cNvPr>
        <xdr:cNvSpPr txBox="1"/>
      </xdr:nvSpPr>
      <xdr:spPr>
        <a:xfrm>
          <a:off x="1499235" y="174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BE" sz="1100"/>
        </a:p>
      </xdr:txBody>
    </xdr:sp>
    <xdr:clientData/>
  </xdr:oneCellAnchor>
  <xdr:twoCellAnchor editAs="oneCell">
    <xdr:from>
      <xdr:col>1</xdr:col>
      <xdr:colOff>114300</xdr:colOff>
      <xdr:row>8</xdr:row>
      <xdr:rowOff>104775</xdr:rowOff>
    </xdr:from>
    <xdr:to>
      <xdr:col>1</xdr:col>
      <xdr:colOff>2847976</xdr:colOff>
      <xdr:row>15</xdr:row>
      <xdr:rowOff>45720</xdr:rowOff>
    </xdr:to>
    <xdr:pic>
      <xdr:nvPicPr>
        <xdr:cNvPr id="14" name="Image 4">
          <a:extLst>
            <a:ext uri="{FF2B5EF4-FFF2-40B4-BE49-F238E27FC236}">
              <a16:creationId xmlns:a16="http://schemas.microsoft.com/office/drawing/2014/main" id="{00000000-0008-0000-0000-00000E000000}"/>
            </a:ext>
          </a:extLst>
        </xdr:cNvPr>
        <xdr:cNvPicPr/>
      </xdr:nvPicPr>
      <xdr:blipFill rotWithShape="1">
        <a:blip xmlns:r="http://schemas.openxmlformats.org/officeDocument/2006/relationships" r:embed="rId2"/>
        <a:srcRect l="8634" t="43927" r="79381" b="40877"/>
        <a:stretch/>
      </xdr:blipFill>
      <xdr:spPr bwMode="auto">
        <a:xfrm>
          <a:off x="899160" y="1598295"/>
          <a:ext cx="2733676" cy="1251585"/>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75327</xdr:colOff>
      <xdr:row>1</xdr:row>
      <xdr:rowOff>21169</xdr:rowOff>
    </xdr:from>
    <xdr:to>
      <xdr:col>1</xdr:col>
      <xdr:colOff>2252382</xdr:colOff>
      <xdr:row>4</xdr:row>
      <xdr:rowOff>375914</xdr:rowOff>
    </xdr:to>
    <xdr:pic>
      <xdr:nvPicPr>
        <xdr:cNvPr id="2" name="Image 1" descr="http://beintranet/sites/default/files/styles/original_with_caption/public/illu_frnl_logobe.jpg?itok=kV-iFQlh">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80" y="200463"/>
          <a:ext cx="2177055" cy="1105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audits@environnement.brussels" TargetMode="External"/><Relationship Id="rId1" Type="http://schemas.openxmlformats.org/officeDocument/2006/relationships/hyperlink" Target="http://www.environnement.brussels/thematiques/batiment/la-gestion-de-mon-batiment/laudit-energetique/audit-energetique-du-permi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62"/>
  <sheetViews>
    <sheetView workbookViewId="0">
      <selection activeCell="B55" sqref="B55"/>
    </sheetView>
  </sheetViews>
  <sheetFormatPr baseColWidth="10" defaultColWidth="11.42578125" defaultRowHeight="15" x14ac:dyDescent="0.25"/>
  <cols>
    <col min="1" max="1" width="11.42578125" style="40"/>
    <col min="2" max="2" width="123.28515625" style="41" customWidth="1"/>
    <col min="3" max="16384" width="11.42578125" style="40"/>
  </cols>
  <sheetData>
    <row r="1" spans="1:7" s="71" customFormat="1" x14ac:dyDescent="0.25">
      <c r="A1" s="40"/>
      <c r="B1" s="40"/>
      <c r="C1" s="40"/>
      <c r="D1" s="40"/>
      <c r="E1" s="40"/>
      <c r="F1" s="40"/>
      <c r="G1" s="40"/>
    </row>
    <row r="2" spans="1:7" s="71" customFormat="1" ht="15.75" x14ac:dyDescent="0.25">
      <c r="A2" s="40"/>
      <c r="B2" s="65" t="s">
        <v>11</v>
      </c>
      <c r="C2" s="40"/>
      <c r="D2" s="40"/>
      <c r="E2" s="40"/>
      <c r="F2" s="40"/>
      <c r="G2" s="40"/>
    </row>
    <row r="3" spans="1:7" s="71" customFormat="1" x14ac:dyDescent="0.25">
      <c r="A3" s="40"/>
      <c r="B3" s="66"/>
      <c r="C3" s="40"/>
      <c r="D3" s="40"/>
      <c r="E3" s="40"/>
      <c r="F3" s="40"/>
      <c r="G3" s="40"/>
    </row>
    <row r="4" spans="1:7" s="71" customFormat="1" ht="15.75" x14ac:dyDescent="0.25">
      <c r="A4" s="40"/>
      <c r="B4" s="63" t="s">
        <v>12</v>
      </c>
      <c r="C4" s="40"/>
      <c r="D4" s="40"/>
      <c r="E4" s="40"/>
      <c r="F4" s="40"/>
      <c r="G4" s="40"/>
    </row>
    <row r="5" spans="1:7" s="71" customFormat="1" x14ac:dyDescent="0.25">
      <c r="A5" s="40"/>
      <c r="B5" s="40"/>
      <c r="C5" s="40"/>
      <c r="D5" s="40"/>
      <c r="E5" s="40"/>
      <c r="F5" s="40"/>
      <c r="G5" s="40"/>
    </row>
    <row r="6" spans="1:7" s="71" customFormat="1" x14ac:dyDescent="0.25">
      <c r="A6" s="40"/>
      <c r="B6" s="40"/>
      <c r="C6" s="40"/>
      <c r="D6" s="40"/>
      <c r="E6" s="40"/>
      <c r="F6" s="40"/>
      <c r="G6" s="40"/>
    </row>
    <row r="7" spans="1:7" s="71" customFormat="1" x14ac:dyDescent="0.25">
      <c r="A7" s="40"/>
      <c r="B7" s="40"/>
      <c r="C7" s="40"/>
      <c r="D7" s="40"/>
      <c r="E7" s="40"/>
      <c r="F7" s="40"/>
      <c r="G7" s="40"/>
    </row>
    <row r="8" spans="1:7" s="71" customFormat="1" x14ac:dyDescent="0.25">
      <c r="A8" s="40"/>
      <c r="B8" s="64" t="s">
        <v>13</v>
      </c>
      <c r="C8" s="40"/>
      <c r="D8" s="40"/>
      <c r="E8" s="40"/>
      <c r="F8" s="40"/>
      <c r="G8" s="40"/>
    </row>
    <row r="9" spans="1:7" s="71" customFormat="1" x14ac:dyDescent="0.25">
      <c r="A9" s="40"/>
      <c r="B9" s="40"/>
      <c r="C9" s="40"/>
      <c r="D9" s="40"/>
      <c r="E9" s="40"/>
      <c r="F9" s="40"/>
      <c r="G9" s="40"/>
    </row>
    <row r="10" spans="1:7" s="71" customFormat="1" x14ac:dyDescent="0.25">
      <c r="A10" s="40"/>
      <c r="B10" s="40"/>
      <c r="C10" s="40"/>
      <c r="D10" s="40"/>
      <c r="E10" s="40"/>
      <c r="F10" s="40"/>
      <c r="G10" s="40"/>
    </row>
    <row r="11" spans="1:7" s="71" customFormat="1" x14ac:dyDescent="0.25">
      <c r="A11" s="40"/>
      <c r="B11" s="40"/>
      <c r="C11" s="40"/>
      <c r="D11" s="40"/>
      <c r="E11" s="40"/>
      <c r="F11" s="40"/>
      <c r="G11" s="40"/>
    </row>
    <row r="12" spans="1:7" s="71" customFormat="1" x14ac:dyDescent="0.25">
      <c r="A12" s="40"/>
      <c r="B12" s="40"/>
      <c r="C12" s="40"/>
      <c r="D12" s="40"/>
      <c r="E12" s="40"/>
      <c r="F12" s="40"/>
      <c r="G12" s="40"/>
    </row>
    <row r="13" spans="1:7" s="71" customFormat="1" x14ac:dyDescent="0.25">
      <c r="A13" s="40"/>
      <c r="B13" s="40"/>
      <c r="C13" s="40"/>
      <c r="D13" s="40"/>
      <c r="E13" s="40"/>
      <c r="F13" s="40"/>
      <c r="G13" s="40"/>
    </row>
    <row r="14" spans="1:7" s="71" customFormat="1" x14ac:dyDescent="0.25">
      <c r="A14" s="40"/>
      <c r="B14" s="40"/>
      <c r="C14" s="40"/>
      <c r="D14" s="40"/>
      <c r="E14" s="40"/>
      <c r="F14" s="40"/>
      <c r="G14" s="40"/>
    </row>
    <row r="15" spans="1:7" s="71" customFormat="1" x14ac:dyDescent="0.25">
      <c r="A15" s="40"/>
      <c r="B15" s="40"/>
      <c r="C15" s="40"/>
      <c r="D15" s="40"/>
      <c r="E15" s="40"/>
      <c r="F15" s="40"/>
      <c r="G15" s="40"/>
    </row>
    <row r="16" spans="1:7" s="71" customFormat="1" x14ac:dyDescent="0.25">
      <c r="A16" s="40"/>
      <c r="B16" s="40"/>
      <c r="C16" s="40"/>
      <c r="D16" s="40"/>
      <c r="E16" s="40"/>
      <c r="F16" s="40"/>
      <c r="G16" s="40"/>
    </row>
    <row r="17" spans="1:7" s="71" customFormat="1" ht="15.75" x14ac:dyDescent="0.25">
      <c r="A17" s="40"/>
      <c r="B17" s="63" t="s">
        <v>14</v>
      </c>
      <c r="C17" s="40"/>
      <c r="D17" s="40"/>
      <c r="E17" s="40"/>
      <c r="F17" s="40"/>
      <c r="G17" s="40"/>
    </row>
    <row r="18" spans="1:7" s="71" customFormat="1" x14ac:dyDescent="0.25">
      <c r="A18" s="40"/>
      <c r="B18" s="67" t="s">
        <v>15</v>
      </c>
      <c r="C18" s="40"/>
      <c r="D18" s="40"/>
      <c r="E18" s="40"/>
      <c r="F18" s="40"/>
      <c r="G18" s="40"/>
    </row>
    <row r="19" spans="1:7" s="71" customFormat="1" x14ac:dyDescent="0.25">
      <c r="A19" s="40"/>
      <c r="B19" s="40"/>
      <c r="C19" s="40"/>
      <c r="D19" s="40"/>
      <c r="E19" s="40"/>
      <c r="F19" s="40"/>
      <c r="G19" s="40"/>
    </row>
    <row r="20" spans="1:7" s="71" customFormat="1" ht="15.75" x14ac:dyDescent="0.25">
      <c r="A20" s="40"/>
      <c r="B20" s="63" t="s">
        <v>16</v>
      </c>
      <c r="C20" s="40"/>
      <c r="D20" s="40"/>
      <c r="E20" s="40"/>
      <c r="F20" s="40"/>
      <c r="G20" s="40"/>
    </row>
    <row r="21" spans="1:7" s="71" customFormat="1" x14ac:dyDescent="0.25">
      <c r="A21" s="40"/>
      <c r="B21" s="68" t="s">
        <v>17</v>
      </c>
      <c r="C21" s="40"/>
      <c r="D21" s="40"/>
      <c r="E21" s="40"/>
      <c r="F21" s="40"/>
      <c r="G21" s="40"/>
    </row>
    <row r="22" spans="1:7" s="71" customFormat="1" x14ac:dyDescent="0.25">
      <c r="A22" s="40"/>
      <c r="B22" s="40"/>
      <c r="C22" s="40"/>
      <c r="D22" s="40"/>
      <c r="E22" s="40"/>
      <c r="F22" s="40"/>
      <c r="G22" s="40"/>
    </row>
    <row r="23" spans="1:7" s="71" customFormat="1" x14ac:dyDescent="0.25">
      <c r="A23" s="40"/>
      <c r="B23" s="64" t="s">
        <v>121</v>
      </c>
      <c r="C23" s="40"/>
      <c r="D23" s="40"/>
      <c r="E23" s="40"/>
      <c r="F23" s="40"/>
      <c r="G23" s="40"/>
    </row>
    <row r="24" spans="1:7" s="71" customFormat="1" x14ac:dyDescent="0.25">
      <c r="A24" s="40"/>
      <c r="B24" s="40"/>
      <c r="C24" s="40"/>
      <c r="D24" s="40"/>
      <c r="E24" s="40"/>
      <c r="F24" s="40"/>
      <c r="G24" s="40"/>
    </row>
    <row r="25" spans="1:7" s="71" customFormat="1" x14ac:dyDescent="0.25">
      <c r="A25" s="40"/>
      <c r="B25" s="8" t="s">
        <v>120</v>
      </c>
      <c r="C25" s="40"/>
      <c r="D25" s="40"/>
      <c r="E25" s="40"/>
      <c r="F25" s="40"/>
      <c r="G25" s="40"/>
    </row>
    <row r="26" spans="1:7" s="71" customFormat="1" x14ac:dyDescent="0.25">
      <c r="A26" s="40"/>
      <c r="B26" s="40"/>
      <c r="C26" s="40"/>
      <c r="D26" s="40"/>
      <c r="E26" s="40"/>
      <c r="F26" s="40"/>
      <c r="G26" s="40"/>
    </row>
    <row r="27" spans="1:7" s="71" customFormat="1" x14ac:dyDescent="0.25">
      <c r="A27" s="40"/>
      <c r="B27" s="68" t="s">
        <v>18</v>
      </c>
      <c r="C27" s="40"/>
      <c r="D27" s="40"/>
      <c r="E27" s="40"/>
      <c r="F27" s="40"/>
      <c r="G27" s="40"/>
    </row>
    <row r="28" spans="1:7" s="71" customFormat="1" x14ac:dyDescent="0.25">
      <c r="A28" s="40"/>
      <c r="B28" s="64" t="s">
        <v>123</v>
      </c>
      <c r="C28" s="40"/>
      <c r="D28" s="40"/>
      <c r="E28" s="40"/>
      <c r="F28" s="40"/>
      <c r="G28" s="40"/>
    </row>
    <row r="29" spans="1:7" s="71" customFormat="1" x14ac:dyDescent="0.25">
      <c r="A29" s="40"/>
      <c r="B29" s="62" t="s">
        <v>19</v>
      </c>
      <c r="C29" s="40"/>
      <c r="D29" s="40"/>
      <c r="E29" s="40"/>
      <c r="F29" s="40"/>
      <c r="G29" s="40"/>
    </row>
    <row r="30" spans="1:7" s="71" customFormat="1" x14ac:dyDescent="0.25">
      <c r="A30" s="40"/>
      <c r="B30" s="62" t="s">
        <v>20</v>
      </c>
      <c r="C30" s="40"/>
      <c r="D30" s="40"/>
      <c r="E30" s="40"/>
      <c r="F30" s="40"/>
      <c r="G30" s="40"/>
    </row>
    <row r="31" spans="1:7" s="71" customFormat="1" x14ac:dyDescent="0.25">
      <c r="A31" s="40"/>
      <c r="B31" s="40"/>
      <c r="C31" s="40"/>
      <c r="D31" s="40"/>
      <c r="E31" s="40"/>
      <c r="F31" s="40"/>
      <c r="G31" s="40"/>
    </row>
    <row r="32" spans="1:7" s="71" customFormat="1" ht="30" x14ac:dyDescent="0.25">
      <c r="A32" s="40"/>
      <c r="B32" s="64" t="s">
        <v>122</v>
      </c>
      <c r="C32" s="40"/>
      <c r="D32" s="40"/>
      <c r="E32" s="40"/>
      <c r="F32" s="40"/>
      <c r="G32" s="40"/>
    </row>
    <row r="33" spans="1:7" s="71" customFormat="1" x14ac:dyDescent="0.25">
      <c r="A33" s="40"/>
      <c r="B33" s="64"/>
      <c r="C33" s="40"/>
      <c r="D33" s="40"/>
      <c r="E33" s="40"/>
      <c r="F33" s="40"/>
      <c r="G33" s="40"/>
    </row>
    <row r="34" spans="1:7" s="71" customFormat="1" x14ac:dyDescent="0.25">
      <c r="A34" s="40"/>
      <c r="B34" s="64" t="s">
        <v>21</v>
      </c>
      <c r="C34" s="40"/>
      <c r="D34" s="40"/>
      <c r="E34" s="40"/>
      <c r="F34" s="40"/>
      <c r="G34" s="40"/>
    </row>
    <row r="35" spans="1:7" s="71" customFormat="1" x14ac:dyDescent="0.25">
      <c r="A35" s="40"/>
      <c r="B35" s="64"/>
      <c r="C35" s="40"/>
      <c r="D35" s="40"/>
      <c r="E35" s="40"/>
      <c r="F35" s="40"/>
      <c r="G35" s="40"/>
    </row>
    <row r="36" spans="1:7" s="71" customFormat="1" ht="30" x14ac:dyDescent="0.25">
      <c r="A36" s="40"/>
      <c r="B36" s="64" t="s">
        <v>132</v>
      </c>
      <c r="C36" s="40"/>
      <c r="D36" s="40"/>
      <c r="E36" s="40"/>
      <c r="F36" s="40"/>
      <c r="G36" s="40"/>
    </row>
    <row r="37" spans="1:7" s="71" customFormat="1" x14ac:dyDescent="0.25">
      <c r="A37" s="40"/>
      <c r="B37" s="40"/>
      <c r="C37" s="40"/>
      <c r="D37" s="40"/>
      <c r="E37" s="40"/>
      <c r="F37" s="40"/>
      <c r="G37" s="40"/>
    </row>
    <row r="38" spans="1:7" s="71" customFormat="1" ht="30" x14ac:dyDescent="0.25">
      <c r="A38" s="40"/>
      <c r="B38" s="69" t="s">
        <v>126</v>
      </c>
      <c r="C38" s="40"/>
      <c r="D38" s="40"/>
      <c r="E38" s="40"/>
      <c r="F38" s="40"/>
      <c r="G38" s="40"/>
    </row>
    <row r="39" spans="1:7" s="71" customFormat="1" x14ac:dyDescent="0.25">
      <c r="A39" s="40"/>
      <c r="B39" s="40"/>
      <c r="C39" s="40"/>
      <c r="D39" s="40"/>
      <c r="E39" s="40"/>
      <c r="F39" s="40"/>
      <c r="G39" s="40"/>
    </row>
    <row r="40" spans="1:7" s="71" customFormat="1" ht="30" x14ac:dyDescent="0.25">
      <c r="A40" s="40"/>
      <c r="B40" s="70" t="s">
        <v>22</v>
      </c>
      <c r="C40" s="40"/>
      <c r="D40" s="40"/>
      <c r="E40" s="40"/>
      <c r="F40" s="40"/>
      <c r="G40" s="40"/>
    </row>
    <row r="41" spans="1:7" s="71" customFormat="1" x14ac:dyDescent="0.25">
      <c r="A41" s="40"/>
      <c r="B41" s="40"/>
      <c r="C41" s="40"/>
      <c r="D41" s="40"/>
      <c r="E41" s="40"/>
      <c r="F41" s="40"/>
      <c r="G41" s="40"/>
    </row>
    <row r="42" spans="1:7" s="71" customFormat="1" ht="30" x14ac:dyDescent="0.25">
      <c r="A42" s="40"/>
      <c r="B42" s="64" t="s">
        <v>124</v>
      </c>
      <c r="C42" s="40"/>
      <c r="D42" s="40"/>
      <c r="E42" s="40"/>
      <c r="F42" s="40"/>
      <c r="G42" s="40"/>
    </row>
    <row r="43" spans="1:7" s="71" customFormat="1" x14ac:dyDescent="0.25">
      <c r="A43" s="40"/>
      <c r="B43" s="64"/>
      <c r="C43" s="40"/>
      <c r="D43" s="40"/>
      <c r="E43" s="40"/>
      <c r="F43" s="40"/>
      <c r="G43" s="40"/>
    </row>
    <row r="44" spans="1:7" s="71" customFormat="1" ht="45" x14ac:dyDescent="0.25">
      <c r="A44" s="40"/>
      <c r="B44" s="64" t="s">
        <v>128</v>
      </c>
      <c r="C44" s="40"/>
      <c r="D44" s="40"/>
      <c r="E44" s="40"/>
      <c r="F44" s="40"/>
      <c r="G44" s="40"/>
    </row>
    <row r="45" spans="1:7" s="71" customFormat="1" x14ac:dyDescent="0.25">
      <c r="A45" s="40"/>
      <c r="B45" s="40"/>
      <c r="C45" s="40"/>
      <c r="D45" s="40"/>
      <c r="E45" s="40"/>
      <c r="F45" s="40"/>
      <c r="G45" s="40"/>
    </row>
    <row r="46" spans="1:7" s="71" customFormat="1" ht="30" x14ac:dyDescent="0.25">
      <c r="A46" s="40"/>
      <c r="B46" s="64" t="s">
        <v>125</v>
      </c>
      <c r="C46" s="40"/>
      <c r="D46" s="40"/>
      <c r="E46" s="40"/>
      <c r="F46" s="40"/>
      <c r="G46" s="40"/>
    </row>
    <row r="47" spans="1:7" s="71" customFormat="1" x14ac:dyDescent="0.25">
      <c r="A47" s="40"/>
      <c r="B47" s="40"/>
      <c r="C47" s="40"/>
      <c r="D47" s="40"/>
      <c r="E47" s="40"/>
      <c r="F47" s="40"/>
      <c r="G47" s="40"/>
    </row>
    <row r="48" spans="1:7" s="71" customFormat="1" ht="30" x14ac:dyDescent="0.25">
      <c r="A48" s="40"/>
      <c r="B48" s="69" t="s">
        <v>127</v>
      </c>
      <c r="C48" s="40"/>
      <c r="D48" s="40"/>
      <c r="E48" s="40"/>
      <c r="F48" s="40"/>
      <c r="G48" s="40"/>
    </row>
    <row r="49" spans="1:7" s="71" customFormat="1" x14ac:dyDescent="0.25">
      <c r="A49" s="40"/>
      <c r="B49" s="64"/>
      <c r="C49" s="40"/>
      <c r="D49" s="40"/>
      <c r="E49" s="40"/>
      <c r="F49" s="40"/>
      <c r="G49" s="40"/>
    </row>
    <row r="50" spans="1:7" s="71" customFormat="1" ht="30" x14ac:dyDescent="0.25">
      <c r="A50" s="40"/>
      <c r="B50" s="70" t="s">
        <v>23</v>
      </c>
      <c r="C50" s="40"/>
      <c r="D50" s="40"/>
      <c r="E50" s="40"/>
      <c r="F50" s="40"/>
      <c r="G50" s="40"/>
    </row>
    <row r="51" spans="1:7" s="71" customFormat="1" x14ac:dyDescent="0.25">
      <c r="A51" s="40"/>
      <c r="B51" s="70"/>
      <c r="C51" s="40"/>
      <c r="D51" s="40"/>
      <c r="E51" s="40"/>
      <c r="F51" s="40"/>
      <c r="G51" s="40"/>
    </row>
    <row r="52" spans="1:7" s="71" customFormat="1" ht="45" x14ac:dyDescent="0.25">
      <c r="A52" s="40"/>
      <c r="B52" s="64" t="s">
        <v>133</v>
      </c>
      <c r="C52" s="40"/>
      <c r="D52" s="40"/>
      <c r="E52" s="40"/>
      <c r="F52" s="40"/>
      <c r="G52" s="40"/>
    </row>
    <row r="53" spans="1:7" s="71" customFormat="1" x14ac:dyDescent="0.25">
      <c r="A53" s="40"/>
      <c r="B53" s="40"/>
      <c r="C53" s="40"/>
      <c r="D53" s="40"/>
      <c r="E53" s="40"/>
      <c r="F53" s="40"/>
      <c r="G53" s="40"/>
    </row>
    <row r="54" spans="1:7" s="71" customFormat="1" ht="45" x14ac:dyDescent="0.25">
      <c r="A54" s="40"/>
      <c r="B54" s="64" t="s">
        <v>134</v>
      </c>
      <c r="C54" s="40"/>
      <c r="D54" s="40"/>
      <c r="E54" s="40"/>
      <c r="F54" s="40"/>
      <c r="G54" s="40"/>
    </row>
    <row r="55" spans="1:7" s="71" customFormat="1" ht="30" x14ac:dyDescent="0.25">
      <c r="A55" s="40"/>
      <c r="B55" s="62" t="s">
        <v>24</v>
      </c>
      <c r="C55" s="40"/>
      <c r="D55" s="40"/>
      <c r="E55" s="40"/>
      <c r="F55" s="40"/>
      <c r="G55" s="40"/>
    </row>
    <row r="56" spans="1:7" s="71" customFormat="1" ht="30" x14ac:dyDescent="0.25">
      <c r="A56" s="40"/>
      <c r="B56" s="62" t="s">
        <v>25</v>
      </c>
      <c r="C56" s="40"/>
      <c r="D56" s="40"/>
      <c r="E56" s="40"/>
      <c r="F56" s="40"/>
      <c r="G56" s="40"/>
    </row>
    <row r="57" spans="1:7" s="71" customFormat="1" x14ac:dyDescent="0.25">
      <c r="A57" s="40"/>
      <c r="B57" s="64" t="s">
        <v>2</v>
      </c>
      <c r="C57" s="40"/>
      <c r="D57" s="40"/>
      <c r="E57" s="40"/>
      <c r="F57" s="40"/>
      <c r="G57" s="40"/>
    </row>
    <row r="58" spans="1:7" s="71" customFormat="1" ht="15.75" x14ac:dyDescent="0.25">
      <c r="A58" s="40"/>
      <c r="B58" s="63" t="s">
        <v>26</v>
      </c>
      <c r="C58" s="40"/>
      <c r="D58" s="40"/>
      <c r="E58" s="40"/>
      <c r="F58" s="40"/>
      <c r="G58" s="40"/>
    </row>
    <row r="59" spans="1:7" s="71" customFormat="1" x14ac:dyDescent="0.25">
      <c r="A59" s="40"/>
      <c r="B59" s="42" t="s">
        <v>27</v>
      </c>
      <c r="C59" s="40"/>
      <c r="D59" s="40"/>
      <c r="E59" s="40"/>
      <c r="F59" s="40"/>
      <c r="G59" s="40"/>
    </row>
    <row r="60" spans="1:7" s="71" customFormat="1" x14ac:dyDescent="0.25">
      <c r="A60" s="40"/>
      <c r="B60" s="40"/>
      <c r="C60" s="40"/>
      <c r="D60" s="40"/>
      <c r="E60" s="40"/>
      <c r="F60" s="40"/>
      <c r="G60" s="40"/>
    </row>
    <row r="61" spans="1:7" s="71" customFormat="1" ht="30" x14ac:dyDescent="0.25">
      <c r="A61" s="40"/>
      <c r="B61" s="64" t="s">
        <v>28</v>
      </c>
      <c r="C61" s="40"/>
      <c r="D61" s="40"/>
      <c r="E61" s="40"/>
      <c r="F61" s="40"/>
      <c r="G61" s="40"/>
    </row>
    <row r="62" spans="1:7" s="71" customFormat="1" x14ac:dyDescent="0.25">
      <c r="A62" s="40"/>
      <c r="B62" s="42" t="s">
        <v>3</v>
      </c>
      <c r="C62" s="40"/>
      <c r="D62" s="40"/>
      <c r="E62" s="40"/>
      <c r="F62" s="40"/>
      <c r="G62" s="40"/>
    </row>
  </sheetData>
  <sheetProtection algorithmName="SHA-512" hashValue="93eRMwB2qA3I/iUcYxQD5w+CV14AuRiPdyv/+TN2dOPKyp7S0RaT6/xc+kR2ZSt8Kgkb+XSMkBZ+Z3c7bx2O6w==" saltValue="G8fT7dJuND6yKA3+bxXcxA==" spinCount="100000" sheet="1" objects="1" scenarios="1" selectLockedCells="1" selectUnlockedCells="1"/>
  <hyperlinks>
    <hyperlink ref="B59" r:id="rId1" xr:uid="{00000000-0004-0000-0000-000000000000}"/>
    <hyperlink ref="B62" r:id="rId2" xr:uid="{00000000-0004-0000-0000-000001000000}"/>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K39"/>
  <sheetViews>
    <sheetView tabSelected="1" zoomScale="70" zoomScaleNormal="70" workbookViewId="0">
      <selection activeCell="J3" sqref="J3"/>
    </sheetView>
  </sheetViews>
  <sheetFormatPr baseColWidth="10" defaultColWidth="11.42578125" defaultRowHeight="14.25" x14ac:dyDescent="0.2"/>
  <cols>
    <col min="1" max="1" width="4.28515625" style="29" customWidth="1"/>
    <col min="2" max="2" width="35.5703125" style="29" customWidth="1"/>
    <col min="3" max="3" width="31.28515625" style="29" customWidth="1"/>
    <col min="4" max="7" width="23" style="29" customWidth="1"/>
    <col min="8" max="8" width="8" style="29" customWidth="1"/>
    <col min="9" max="9" width="32.7109375" style="29" customWidth="1"/>
    <col min="10" max="10" width="26.28515625" style="29" customWidth="1"/>
    <col min="11" max="11" width="25.28515625" style="29" customWidth="1"/>
    <col min="12" max="12" width="14.28515625" style="29" customWidth="1"/>
    <col min="13" max="13" width="13.7109375" style="29" customWidth="1"/>
    <col min="14" max="14" width="18.28515625" style="29" customWidth="1"/>
    <col min="15" max="15" width="21.28515625" style="29" customWidth="1"/>
    <col min="16" max="16" width="23" style="29" customWidth="1"/>
    <col min="17" max="16384" width="11.42578125" style="29"/>
  </cols>
  <sheetData>
    <row r="2" spans="1:11" ht="20.25" x14ac:dyDescent="0.2">
      <c r="B2" s="92"/>
      <c r="C2" s="91" t="s">
        <v>55</v>
      </c>
      <c r="D2" s="91"/>
      <c r="E2" s="88"/>
      <c r="F2" s="88"/>
      <c r="G2" s="88"/>
    </row>
    <row r="3" spans="1:11" ht="20.25" x14ac:dyDescent="0.25">
      <c r="B3" s="92"/>
      <c r="C3" s="91"/>
      <c r="D3" s="91"/>
      <c r="E3" s="88"/>
      <c r="F3" s="88"/>
      <c r="G3" s="88"/>
      <c r="I3" s="23" t="s">
        <v>29</v>
      </c>
      <c r="J3" s="58">
        <v>2023</v>
      </c>
    </row>
    <row r="4" spans="1:11" ht="20.25" x14ac:dyDescent="0.25">
      <c r="B4" s="92"/>
      <c r="C4" s="91"/>
      <c r="D4" s="91"/>
      <c r="E4" s="88"/>
      <c r="F4" s="88"/>
      <c r="G4" s="88"/>
      <c r="I4" s="23" t="s">
        <v>30</v>
      </c>
      <c r="J4" s="59"/>
    </row>
    <row r="5" spans="1:11" ht="30" x14ac:dyDescent="0.25">
      <c r="B5" s="92"/>
      <c r="C5" s="91"/>
      <c r="D5" s="91"/>
      <c r="E5" s="88"/>
      <c r="F5" s="88"/>
      <c r="G5" s="88"/>
      <c r="I5" s="24" t="s">
        <v>31</v>
      </c>
      <c r="J5" s="59"/>
    </row>
    <row r="6" spans="1:11" ht="20.25" x14ac:dyDescent="0.2">
      <c r="A6" s="34"/>
      <c r="B6" s="92"/>
      <c r="C6" s="91"/>
      <c r="D6" s="91"/>
      <c r="E6" s="88"/>
      <c r="F6" s="88"/>
      <c r="G6" s="88"/>
      <c r="H6" s="34"/>
    </row>
    <row r="8" spans="1:11" ht="30" customHeight="1" thickBot="1" x14ac:dyDescent="0.25">
      <c r="B8" s="97" t="s">
        <v>54</v>
      </c>
      <c r="C8" s="98"/>
      <c r="D8" s="98"/>
      <c r="E8" s="98"/>
      <c r="F8" s="99"/>
      <c r="G8" s="100"/>
    </row>
    <row r="9" spans="1:11" ht="30" customHeight="1" x14ac:dyDescent="0.2">
      <c r="B9" s="93" t="s">
        <v>0</v>
      </c>
      <c r="D9" s="46" t="s">
        <v>45</v>
      </c>
      <c r="E9" s="46" t="s">
        <v>46</v>
      </c>
      <c r="F9" s="46" t="s">
        <v>131</v>
      </c>
      <c r="G9" s="49" t="s">
        <v>47</v>
      </c>
      <c r="I9" s="95" t="s">
        <v>48</v>
      </c>
      <c r="J9" s="96"/>
    </row>
    <row r="10" spans="1:11" ht="30" customHeight="1" x14ac:dyDescent="0.25">
      <c r="B10" s="93"/>
      <c r="C10" s="26" t="s">
        <v>33</v>
      </c>
      <c r="D10" s="78"/>
      <c r="E10" s="79"/>
      <c r="F10" s="79"/>
      <c r="G10" s="87">
        <f>SUM(D10:E10)</f>
        <v>0</v>
      </c>
      <c r="I10" s="24" t="s">
        <v>49</v>
      </c>
      <c r="J10" s="22"/>
    </row>
    <row r="11" spans="1:11" ht="30" customHeight="1" x14ac:dyDescent="0.2">
      <c r="B11" s="93"/>
      <c r="C11" s="72" t="s">
        <v>32</v>
      </c>
      <c r="D11" s="60"/>
      <c r="E11" s="61"/>
      <c r="F11" s="61"/>
      <c r="G11" s="52"/>
      <c r="I11" s="25" t="s">
        <v>50</v>
      </c>
      <c r="J11" s="27">
        <v>0.1</v>
      </c>
    </row>
    <row r="12" spans="1:11" ht="29.25" x14ac:dyDescent="0.25">
      <c r="B12" s="93"/>
      <c r="C12" s="25" t="s">
        <v>34</v>
      </c>
      <c r="D12" s="80"/>
      <c r="E12" s="81"/>
      <c r="F12" s="81"/>
      <c r="G12" s="85">
        <f>SUMIF(D10:F10,"&gt;0",D12:F12)</f>
        <v>0</v>
      </c>
      <c r="I12" s="24" t="s">
        <v>44</v>
      </c>
      <c r="J12" s="28" t="str">
        <f>IF(J10&gt;J11,"Audit","Pas audit")</f>
        <v>Pas audit</v>
      </c>
    </row>
    <row r="13" spans="1:11" ht="36.6" customHeight="1" x14ac:dyDescent="0.2">
      <c r="B13" s="93"/>
      <c r="C13" s="75" t="s">
        <v>35</v>
      </c>
      <c r="D13" s="45"/>
      <c r="E13" s="47"/>
      <c r="F13" s="47"/>
      <c r="G13" s="52"/>
    </row>
    <row r="14" spans="1:11" ht="44.45" customHeight="1" x14ac:dyDescent="0.25">
      <c r="B14" s="93"/>
      <c r="C14" s="75" t="s">
        <v>36</v>
      </c>
      <c r="D14" s="54" t="str">
        <f>IF(D10&gt;0,INDEX('Données de calcul'!G3:G11,MATCH('Feuille de résultats'!D13,'Données de calcul'!F3:F11,0))," ")</f>
        <v xml:space="preserve"> </v>
      </c>
      <c r="E14" s="55" t="str">
        <f>IF(E10&gt;0,INDEX('Données de calcul'!G3:G11,MATCH('Feuille de résultats'!E13,'Données de calcul'!F3:F11,0))," ")</f>
        <v xml:space="preserve"> </v>
      </c>
      <c r="F14" s="55" t="str">
        <f>IF(F10&gt;0,INDEX('Données de calcul'!G3:G11,MATCH('Feuille de résultats'!F13,'Données de calcul'!F3:F11,0))," ")</f>
        <v xml:space="preserve"> </v>
      </c>
      <c r="G14" s="53"/>
      <c r="I14" s="37" t="s">
        <v>51</v>
      </c>
      <c r="J14" s="30"/>
      <c r="K14" s="38" t="s">
        <v>52</v>
      </c>
    </row>
    <row r="15" spans="1:11" ht="30" customHeight="1" x14ac:dyDescent="0.2">
      <c r="B15" s="93"/>
      <c r="C15" s="75" t="s">
        <v>37</v>
      </c>
      <c r="D15" s="82" t="str">
        <f>IF(D10&gt;0,D12/D14," ")</f>
        <v xml:space="preserve"> </v>
      </c>
      <c r="E15" s="83" t="str">
        <f>IF(E10&gt;0,E12/E14," ")</f>
        <v xml:space="preserve"> </v>
      </c>
      <c r="F15" s="83" t="str">
        <f>IF(F10&gt;0,F12/F14," ")</f>
        <v xml:space="preserve"> </v>
      </c>
      <c r="G15" s="86">
        <f>SUMIF(D10:F10,"&gt;0",D15:F15)</f>
        <v>0</v>
      </c>
      <c r="J15" s="31"/>
      <c r="K15" s="38"/>
    </row>
    <row r="16" spans="1:11" ht="30" customHeight="1" x14ac:dyDescent="0.2">
      <c r="B16" s="93"/>
      <c r="C16" s="26" t="s">
        <v>38</v>
      </c>
      <c r="D16" s="56">
        <v>1</v>
      </c>
      <c r="E16" s="57">
        <v>1</v>
      </c>
      <c r="F16" s="57">
        <v>1</v>
      </c>
      <c r="G16" s="89"/>
      <c r="J16" s="32"/>
      <c r="K16" s="38" t="s">
        <v>53</v>
      </c>
    </row>
    <row r="17" spans="2:11" ht="60" x14ac:dyDescent="0.25">
      <c r="B17" s="93"/>
      <c r="C17" s="73" t="s">
        <v>39</v>
      </c>
      <c r="D17" s="82" t="str">
        <f>IF(D10&gt;0,D16*D15*'Données de calcul'!$C$12+(1-D16)*D15," ")</f>
        <v xml:space="preserve"> </v>
      </c>
      <c r="E17" s="83" t="str">
        <f>IF(E10&gt;0,E16*E15*'Données de calcul'!$C$12+(1-E16)*E15," ")</f>
        <v xml:space="preserve"> </v>
      </c>
      <c r="F17" s="83" t="str">
        <f>IF(F10&gt;0,F16*F15*'Données de calcul'!$C$12+(1-F16)*F15," ")</f>
        <v xml:space="preserve"> </v>
      </c>
      <c r="G17" s="86">
        <f>SUMIF(D10:F10,"&gt;0",D17:F17)</f>
        <v>0</v>
      </c>
      <c r="K17" s="38"/>
    </row>
    <row r="18" spans="2:11" ht="30" customHeight="1" x14ac:dyDescent="0.2">
      <c r="B18" s="93"/>
      <c r="C18" s="74" t="s">
        <v>40</v>
      </c>
      <c r="D18" s="80"/>
      <c r="E18" s="81"/>
      <c r="F18" s="81"/>
      <c r="G18" s="85">
        <f>SUMIF(D10:F10,"&gt;0",D18:F18)</f>
        <v>0</v>
      </c>
      <c r="J18" s="33"/>
      <c r="K18" s="38" t="s">
        <v>44</v>
      </c>
    </row>
    <row r="19" spans="2:11" ht="30" customHeight="1" x14ac:dyDescent="0.2">
      <c r="B19" s="93"/>
      <c r="C19" s="74" t="s">
        <v>129</v>
      </c>
      <c r="D19" s="56">
        <v>0</v>
      </c>
      <c r="E19" s="57">
        <v>0</v>
      </c>
      <c r="F19" s="57">
        <v>0</v>
      </c>
      <c r="G19" s="89"/>
      <c r="J19" s="77"/>
      <c r="K19" s="38"/>
    </row>
    <row r="20" spans="2:11" ht="30" customHeight="1" x14ac:dyDescent="0.25">
      <c r="B20" s="93"/>
      <c r="C20" s="73" t="s">
        <v>130</v>
      </c>
      <c r="D20" s="82" t="str">
        <f>IF(D10&gt;0,D19*D18*'Données de calcul'!$C$12+(1-D19)*D18," ")</f>
        <v xml:space="preserve"> </v>
      </c>
      <c r="E20" s="82" t="str">
        <f>IF(E10&gt;0,E19*E18*'Données de calcul'!$C$12+(1-E19)*E18," ")</f>
        <v xml:space="preserve"> </v>
      </c>
      <c r="F20" s="83" t="str">
        <f>IF(F10&gt;0,F19*F18*'Données de calcul'!$C$12+(1-F19)*F18," ")</f>
        <v xml:space="preserve"> </v>
      </c>
      <c r="G20" s="85">
        <f>SUMIF(D10:F10,"&gt;0",D20:F20)</f>
        <v>0</v>
      </c>
      <c r="J20" s="77"/>
      <c r="K20" s="38"/>
    </row>
    <row r="21" spans="2:11" ht="15" x14ac:dyDescent="0.2">
      <c r="B21" s="94"/>
      <c r="C21" s="25" t="s">
        <v>41</v>
      </c>
      <c r="D21" s="84" t="str">
        <f>IF(D10&gt;0,D17+D20," ")</f>
        <v xml:space="preserve"> </v>
      </c>
      <c r="E21" s="84" t="str">
        <f>IF(E10&gt;0,E17+E20," ")</f>
        <v xml:space="preserve"> </v>
      </c>
      <c r="F21" s="84" t="str">
        <f>IF(F10&gt;0,F17+F20," ")</f>
        <v xml:space="preserve"> </v>
      </c>
      <c r="G21" s="85">
        <f>SUMIF(D10:F10,"&gt;0",D21:F21)</f>
        <v>0</v>
      </c>
    </row>
    <row r="22" spans="2:11" ht="29.25" customHeight="1" x14ac:dyDescent="0.25">
      <c r="B22" s="103" t="s">
        <v>42</v>
      </c>
      <c r="C22" s="104"/>
      <c r="D22" s="39" t="str">
        <f>IF(D10&gt;0,D21/D10," ")</f>
        <v xml:space="preserve"> </v>
      </c>
      <c r="E22" s="48" t="str">
        <f>IF(E10&gt;0,E21/E10," ")</f>
        <v xml:space="preserve"> </v>
      </c>
      <c r="F22" s="48" t="str">
        <f>IF(F10&gt;0,F21/F10," ")</f>
        <v xml:space="preserve"> </v>
      </c>
      <c r="G22" s="50" t="e">
        <f>G21/G10</f>
        <v>#DIV/0!</v>
      </c>
    </row>
    <row r="23" spans="2:11" ht="29.25" customHeight="1" x14ac:dyDescent="0.2">
      <c r="B23" s="105" t="s">
        <v>43</v>
      </c>
      <c r="C23" s="106"/>
      <c r="D23" s="54" t="str">
        <f>IF(D10&gt;0,INDEX('Données de calcul'!C3:C10,MATCH('Feuille de résultats'!D11,'Données de calcul'!B3:B10,0))," ")</f>
        <v xml:space="preserve"> </v>
      </c>
      <c r="E23" s="55" t="str">
        <f>IF(E10&gt;0,INDEX('Données de calcul'!C3:C10,MATCH('Feuille de résultats'!E11,'Données de calcul'!B3:B10,0))," ")</f>
        <v xml:space="preserve"> </v>
      </c>
      <c r="F23" s="55" t="str">
        <f>IF(F10&gt;0,INDEX('Données de calcul'!C3:C10,MATCH('Feuille de résultats'!F11,'Données de calcul'!B3:B10,0))," ")</f>
        <v xml:space="preserve"> </v>
      </c>
      <c r="G23" s="90">
        <f>(IF(D10&gt;0,D23*D10/G10,0))+(IF(E10&gt;0,E23*E10/G10,0))+(IF(F10&gt;0,F23*F10/G10,0))</f>
        <v>0</v>
      </c>
    </row>
    <row r="24" spans="2:11" ht="29.25" customHeight="1" thickBot="1" x14ac:dyDescent="0.3">
      <c r="B24" s="101" t="s">
        <v>44</v>
      </c>
      <c r="C24" s="102"/>
      <c r="D24" s="28" t="str">
        <f>IF(D10&gt;0,IF(AND(D11="Commerces",D10&gt;1000,OR(D22&gt;314,AND(D17/D10&gt;102,D20/D10&gt;212))),"Audit"," ")," ")</f>
        <v xml:space="preserve"> </v>
      </c>
      <c r="E24" s="28" t="str">
        <f t="shared" ref="E24:F24" si="0">IF(E10&gt;0,IF(AND(E11="Commerces",E10&gt;1000,OR(E22&gt;314,AND(E17/E10&gt;102,E20/E10&gt;212))),"Audit"," ")," ")</f>
        <v xml:space="preserve"> </v>
      </c>
      <c r="F24" s="28" t="str">
        <f t="shared" si="0"/>
        <v xml:space="preserve"> </v>
      </c>
      <c r="G24" s="51" t="e">
        <f>IF(AND(D24=" ",E24=" ",F24=" "),IF(G11='Données de calcul'!B10,"Voir à droite",IF(G22&gt;G23,"Audit","Pas audit"))," ")</f>
        <v>#DIV/0!</v>
      </c>
    </row>
    <row r="25" spans="2:11" ht="29.25" customHeight="1" x14ac:dyDescent="0.2"/>
    <row r="26" spans="2:11" ht="43.5" customHeight="1" x14ac:dyDescent="0.2"/>
    <row r="27" spans="2:11" ht="43.5" customHeight="1" x14ac:dyDescent="0.2"/>
    <row r="28" spans="2:11" ht="43.5" customHeight="1" x14ac:dyDescent="0.2"/>
    <row r="36" spans="2:3" ht="15" x14ac:dyDescent="0.2">
      <c r="C36" s="36"/>
    </row>
    <row r="37" spans="2:3" ht="15" x14ac:dyDescent="0.2">
      <c r="C37" s="36"/>
    </row>
    <row r="38" spans="2:3" ht="15" x14ac:dyDescent="0.2">
      <c r="B38" s="35"/>
      <c r="C38" s="36"/>
    </row>
    <row r="39" spans="2:3" ht="15" x14ac:dyDescent="0.2">
      <c r="C39" s="36"/>
    </row>
  </sheetData>
  <sheetProtection algorithmName="SHA-512" hashValue="ljaNuxRiJVHuxFIWMVdM7sS7ecAwAdIJruoHs2aloxfx7qvv4MFGFFCKKyOuq3pLtAYUo3ea5Li6YXQqMVviVw==" saltValue="7Mm2iG3Fz9wsXcSV4T3OVg==" spinCount="100000" sheet="1" selectLockedCells="1"/>
  <mergeCells count="8">
    <mergeCell ref="B24:C24"/>
    <mergeCell ref="B22:C22"/>
    <mergeCell ref="B23:C23"/>
    <mergeCell ref="C2:D6"/>
    <mergeCell ref="B2:B6"/>
    <mergeCell ref="B9:B21"/>
    <mergeCell ref="I9:J9"/>
    <mergeCell ref="B8:G8"/>
  </mergeCells>
  <phoneticPr fontId="30" type="noConversion"/>
  <dataValidations count="1">
    <dataValidation type="list" allowBlank="1" showInputMessage="1" showErrorMessage="1" sqref="H25" xr:uid="{00000000-0002-0000-0100-000000000000}">
      <formula1>$B$7:$B$23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1000000}">
          <x14:formula1>
            <xm:f>'Données de calcul'!$B$22:$B$39</xm:f>
          </x14:formula1>
          <xm:sqref>J3</xm:sqref>
        </x14:dataValidation>
        <x14:dataValidation type="list" allowBlank="1" showInputMessage="1" showErrorMessage="1" xr:uid="{00000000-0002-0000-0100-000002000000}">
          <x14:formula1>
            <xm:f>'Données de calcul'!$F$3:$F$11</xm:f>
          </x14:formula1>
          <xm:sqref>D13:G13</xm:sqref>
        </x14:dataValidation>
        <x14:dataValidation type="list" allowBlank="1" showInputMessage="1" showErrorMessage="1" xr:uid="{00000000-0002-0000-0100-000003000000}">
          <x14:formula1>
            <xm:f>'Données de calcul'!$B$3:$B$10</xm:f>
          </x14:formula1>
          <xm:sqref>J6:K6 D11:F11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G41"/>
  <sheetViews>
    <sheetView topLeftCell="B5" workbookViewId="0">
      <selection activeCell="E29" sqref="E29"/>
    </sheetView>
  </sheetViews>
  <sheetFormatPr baseColWidth="10" defaultColWidth="11.42578125" defaultRowHeight="15" x14ac:dyDescent="0.25"/>
  <cols>
    <col min="2" max="2" width="32.42578125" bestFit="1" customWidth="1"/>
    <col min="3" max="3" width="20.140625" customWidth="1"/>
    <col min="6" max="6" width="19.85546875" customWidth="1"/>
  </cols>
  <sheetData>
    <row r="1" spans="2:7" s="8" customFormat="1" x14ac:dyDescent="0.25"/>
    <row r="2" spans="2:7" ht="45" x14ac:dyDescent="0.25">
      <c r="B2" s="2" t="s">
        <v>56</v>
      </c>
      <c r="C2" s="13" t="s">
        <v>65</v>
      </c>
      <c r="D2" s="13" t="s">
        <v>66</v>
      </c>
      <c r="G2" s="9" t="s">
        <v>67</v>
      </c>
    </row>
    <row r="3" spans="2:7" x14ac:dyDescent="0.25">
      <c r="B3" s="11" t="s">
        <v>57</v>
      </c>
      <c r="C3" s="1">
        <v>142</v>
      </c>
      <c r="D3" s="1" t="s">
        <v>4</v>
      </c>
      <c r="F3" s="10" t="s">
        <v>68</v>
      </c>
      <c r="G3" s="10">
        <v>1.1100000000000001</v>
      </c>
    </row>
    <row r="4" spans="2:7" x14ac:dyDescent="0.25">
      <c r="B4" s="1" t="s">
        <v>58</v>
      </c>
      <c r="C4" s="12">
        <v>314</v>
      </c>
      <c r="D4" s="1" t="s">
        <v>4</v>
      </c>
      <c r="F4" s="10" t="s">
        <v>69</v>
      </c>
      <c r="G4" s="10">
        <v>1.04</v>
      </c>
    </row>
    <row r="5" spans="2:7" s="8" customFormat="1" x14ac:dyDescent="0.25">
      <c r="B5" s="11" t="s">
        <v>59</v>
      </c>
      <c r="C5" s="1">
        <v>107</v>
      </c>
      <c r="D5" s="1" t="s">
        <v>4</v>
      </c>
      <c r="F5" s="10" t="s">
        <v>70</v>
      </c>
      <c r="G5" s="10">
        <v>1.08</v>
      </c>
    </row>
    <row r="6" spans="2:7" s="8" customFormat="1" x14ac:dyDescent="0.25">
      <c r="B6" s="11" t="s">
        <v>60</v>
      </c>
      <c r="C6" s="1">
        <v>182</v>
      </c>
      <c r="D6" s="1" t="s">
        <v>6</v>
      </c>
      <c r="F6" s="10" t="s">
        <v>71</v>
      </c>
      <c r="G6" s="10">
        <v>1.06</v>
      </c>
    </row>
    <row r="7" spans="2:7" x14ac:dyDescent="0.25">
      <c r="B7" s="11" t="s">
        <v>61</v>
      </c>
      <c r="C7" s="1">
        <v>197</v>
      </c>
      <c r="D7" s="1" t="s">
        <v>5</v>
      </c>
      <c r="F7" s="10" t="s">
        <v>72</v>
      </c>
      <c r="G7" s="10">
        <v>1.0900000000000001</v>
      </c>
    </row>
    <row r="8" spans="2:7" x14ac:dyDescent="0.25">
      <c r="B8" s="11" t="s">
        <v>62</v>
      </c>
      <c r="C8" s="1">
        <v>206</v>
      </c>
      <c r="D8" s="1" t="s">
        <v>6</v>
      </c>
      <c r="F8" s="10" t="s">
        <v>73</v>
      </c>
      <c r="G8" s="10">
        <v>1.1100000000000001</v>
      </c>
    </row>
    <row r="9" spans="2:7" ht="30" x14ac:dyDescent="0.25">
      <c r="B9" s="76" t="s">
        <v>63</v>
      </c>
      <c r="C9" s="1">
        <v>128</v>
      </c>
      <c r="D9" s="1" t="s">
        <v>4</v>
      </c>
      <c r="F9" s="10" t="s">
        <v>74</v>
      </c>
      <c r="G9" s="10">
        <v>1.07</v>
      </c>
    </row>
    <row r="10" spans="2:7" x14ac:dyDescent="0.25">
      <c r="B10" s="1" t="s">
        <v>64</v>
      </c>
      <c r="C10" s="12">
        <v>0</v>
      </c>
      <c r="D10" s="1"/>
      <c r="F10" s="10" t="s">
        <v>75</v>
      </c>
      <c r="G10" s="10">
        <v>1.1100000000000001</v>
      </c>
    </row>
    <row r="11" spans="2:7" x14ac:dyDescent="0.25">
      <c r="F11" s="10" t="s">
        <v>76</v>
      </c>
      <c r="G11" s="10">
        <v>1.1100000000000001</v>
      </c>
    </row>
    <row r="12" spans="2:7" x14ac:dyDescent="0.25">
      <c r="B12" t="s">
        <v>77</v>
      </c>
      <c r="C12">
        <f>C13/C14</f>
        <v>1.1472449501406288</v>
      </c>
    </row>
    <row r="13" spans="2:7" x14ac:dyDescent="0.25">
      <c r="B13" t="s">
        <v>78</v>
      </c>
      <c r="C13">
        <f>F18</f>
        <v>1794.7499999999998</v>
      </c>
    </row>
    <row r="14" spans="2:7" x14ac:dyDescent="0.25">
      <c r="B14" t="s">
        <v>79</v>
      </c>
      <c r="C14">
        <f>VLOOKUP('Feuille de résultats'!J3,'Données de calcul'!B20:F39,5,FALSE)</f>
        <v>1564.4</v>
      </c>
    </row>
    <row r="15" spans="2:7" x14ac:dyDescent="0.25">
      <c r="B15" s="8"/>
      <c r="C15" s="8"/>
      <c r="D15" s="8"/>
      <c r="F15" s="8"/>
    </row>
    <row r="16" spans="2:7" x14ac:dyDescent="0.25">
      <c r="B16" s="2" t="s">
        <v>80</v>
      </c>
      <c r="C16" s="107" t="s">
        <v>66</v>
      </c>
      <c r="D16" s="108"/>
      <c r="E16" s="108"/>
      <c r="F16" s="109"/>
    </row>
    <row r="17" spans="2:6" s="8" customFormat="1" x14ac:dyDescent="0.25">
      <c r="B17" s="2"/>
      <c r="C17" s="43" t="s">
        <v>4</v>
      </c>
      <c r="D17" s="43" t="s">
        <v>6</v>
      </c>
      <c r="E17" s="43" t="s">
        <v>5</v>
      </c>
      <c r="F17" s="43" t="s">
        <v>81</v>
      </c>
    </row>
    <row r="18" spans="2:6" x14ac:dyDescent="0.25">
      <c r="B18" s="1" t="s">
        <v>7</v>
      </c>
      <c r="C18" s="44">
        <v>1794.7499999999998</v>
      </c>
      <c r="D18" s="44">
        <v>2648.4</v>
      </c>
      <c r="E18" s="44">
        <v>2981.0499999999993</v>
      </c>
      <c r="F18" s="44">
        <f>IF(OR('Feuille de résultats'!$G$11='Données de calcul'!$B$6,'Feuille de résultats'!$G$11='Données de calcul'!$B$8),'Données de calcul'!D18,IF('Feuille de résultats'!$G$11='Données de calcul'!$B$7,'Données de calcul'!E18,'Données de calcul'!C18))</f>
        <v>1794.7499999999998</v>
      </c>
    </row>
    <row r="19" spans="2:6" s="8" customFormat="1" x14ac:dyDescent="0.25">
      <c r="B19" s="1" t="s">
        <v>8</v>
      </c>
      <c r="C19" s="44">
        <v>1869.13</v>
      </c>
      <c r="D19" s="44" t="s">
        <v>9</v>
      </c>
      <c r="E19" s="44" t="s">
        <v>9</v>
      </c>
      <c r="F19" s="44">
        <f>IF(OR('Feuille de résultats'!$G$11='Données de calcul'!$B$6,'Feuille de résultats'!$G$11='Données de calcul'!$B$8),'Données de calcul'!D19,IF('Feuille de résultats'!$G$11='Données de calcul'!$B$7,'Données de calcul'!E19,'Données de calcul'!C19))</f>
        <v>1869.13</v>
      </c>
    </row>
    <row r="20" spans="2:6" x14ac:dyDescent="0.25">
      <c r="B20" s="1">
        <v>2015</v>
      </c>
      <c r="C20" s="44" t="s">
        <v>9</v>
      </c>
      <c r="D20" s="44" t="s">
        <v>9</v>
      </c>
      <c r="E20" s="44" t="s">
        <v>9</v>
      </c>
      <c r="F20" s="44" t="str">
        <f>IF(OR('Feuille de résultats'!$G$11='Données de calcul'!$B$6,'Feuille de résultats'!$G$11='Données de calcul'!$B$8),'Données de calcul'!D20,IF('Feuille de résultats'!$G$11='Données de calcul'!$B$7,'Données de calcul'!E20,'Données de calcul'!C20))</f>
        <v>-</v>
      </c>
    </row>
    <row r="21" spans="2:6" x14ac:dyDescent="0.25">
      <c r="B21" s="1">
        <v>2016</v>
      </c>
      <c r="C21" s="44" t="s">
        <v>9</v>
      </c>
      <c r="D21" s="44" t="s">
        <v>9</v>
      </c>
      <c r="E21" s="44" t="s">
        <v>9</v>
      </c>
      <c r="F21" s="44" t="str">
        <f>IF(OR('Feuille de résultats'!$G$11='Données de calcul'!$B$6,'Feuille de résultats'!$G$11='Données de calcul'!$B$8),'Données de calcul'!D21,IF('Feuille de résultats'!$G$11='Données de calcul'!$B$7,'Données de calcul'!E21,'Données de calcul'!C21))</f>
        <v>-</v>
      </c>
    </row>
    <row r="22" spans="2:6" x14ac:dyDescent="0.25">
      <c r="B22" s="1">
        <v>2017</v>
      </c>
      <c r="C22" s="44">
        <v>1791.8000000000015</v>
      </c>
      <c r="D22" s="44">
        <v>2612.0999999999995</v>
      </c>
      <c r="E22" s="44">
        <v>2924.7999999999997</v>
      </c>
      <c r="F22" s="44">
        <f>IF(OR('Feuille de résultats'!$G$11='Données de calcul'!$B$6,'Feuille de résultats'!$G$11='Données de calcul'!$B$8),'Données de calcul'!D22,IF('Feuille de résultats'!$G$11='Données de calcul'!$B$7,'Données de calcul'!E22,'Données de calcul'!C22))</f>
        <v>1791.8000000000015</v>
      </c>
    </row>
    <row r="23" spans="2:6" x14ac:dyDescent="0.25">
      <c r="B23" s="1">
        <v>2018</v>
      </c>
      <c r="C23" s="44">
        <v>1749.3999999999996</v>
      </c>
      <c r="D23" s="44">
        <v>2484.7999999999988</v>
      </c>
      <c r="E23" s="44">
        <v>2768.6999999999994</v>
      </c>
      <c r="F23" s="44">
        <f>IF(OR('Feuille de résultats'!$G$11='Données de calcul'!$B$6,'Feuille de résultats'!$G$11='Données de calcul'!$B$8),'Données de calcul'!D23,IF('Feuille de résultats'!$G$11='Données de calcul'!$B$7,'Données de calcul'!E23,'Données de calcul'!C23))</f>
        <v>1749.3999999999996</v>
      </c>
    </row>
    <row r="24" spans="2:6" x14ac:dyDescent="0.25">
      <c r="B24" s="1">
        <v>2019</v>
      </c>
      <c r="C24" s="44">
        <v>1703.9000000000003</v>
      </c>
      <c r="D24" s="44">
        <v>2534.7000000000007</v>
      </c>
      <c r="E24" s="44">
        <v>2849.8</v>
      </c>
      <c r="F24" s="44">
        <f>IF(OR('Feuille de résultats'!$G$11='Données de calcul'!$B$6,'Feuille de résultats'!$G$11='Données de calcul'!$B$8),'Données de calcul'!D24,IF('Feuille de résultats'!$G$11='Données de calcul'!$B$7,'Données de calcul'!E24,'Données de calcul'!C24))</f>
        <v>1703.9000000000003</v>
      </c>
    </row>
    <row r="25" spans="2:6" x14ac:dyDescent="0.25">
      <c r="B25" s="1">
        <v>2020</v>
      </c>
      <c r="C25" s="44">
        <v>1532.5000000000005</v>
      </c>
      <c r="D25" s="44">
        <v>2343.400000000001</v>
      </c>
      <c r="E25" s="44">
        <v>2660.8000000000011</v>
      </c>
      <c r="F25" s="44">
        <f>IF(OR('Feuille de résultats'!$G$11='Données de calcul'!$B$6,'Feuille de résultats'!$G$11='Données de calcul'!$B$8),'Données de calcul'!D25,IF('Feuille de résultats'!$G$11='Données de calcul'!$B$7,'Données de calcul'!E25,'Données de calcul'!C25))</f>
        <v>1532.5000000000005</v>
      </c>
    </row>
    <row r="26" spans="2:6" x14ac:dyDescent="0.25">
      <c r="B26" s="1">
        <v>2021</v>
      </c>
      <c r="C26" s="44">
        <v>1897.55</v>
      </c>
      <c r="D26" s="44">
        <v>2734.4999999999986</v>
      </c>
      <c r="E26" s="44">
        <v>3064.0899999999983</v>
      </c>
      <c r="F26" s="44">
        <f>IF(OR('Feuille de résultats'!$G$11='Données de calcul'!$B$6,'Feuille de résultats'!$G$11='Données de calcul'!$B$8),'Données de calcul'!D26,IF('Feuille de résultats'!$G$11='Données de calcul'!$B$7,'Données de calcul'!E26,'Données de calcul'!C26))</f>
        <v>1897.55</v>
      </c>
    </row>
    <row r="27" spans="2:6" s="8" customFormat="1" x14ac:dyDescent="0.25">
      <c r="B27" s="1">
        <v>2022</v>
      </c>
      <c r="C27" s="44">
        <v>1554.1</v>
      </c>
      <c r="D27" s="44">
        <v>2344.4</v>
      </c>
      <c r="E27" s="44">
        <v>2640.3</v>
      </c>
      <c r="F27" s="44">
        <f>IF(OR('Feuille de résultats'!$G$11='Données de calcul'!$B$6,'Feuille de résultats'!$G$11='Données de calcul'!$B$8),'Données de calcul'!D27,IF('Feuille de résultats'!$G$11='Données de calcul'!$B$7,'Données de calcul'!E27,'Données de calcul'!C27))</f>
        <v>1554.1</v>
      </c>
    </row>
    <row r="28" spans="2:6" s="8" customFormat="1" x14ac:dyDescent="0.25">
      <c r="B28" s="1">
        <v>2023</v>
      </c>
      <c r="C28" s="44">
        <v>1564.4</v>
      </c>
      <c r="D28" s="44">
        <v>2336.9</v>
      </c>
      <c r="E28" s="44">
        <v>2638.2</v>
      </c>
      <c r="F28" s="44">
        <f>IF(OR('Feuille de résultats'!$G$11='Données de calcul'!$B$6,'Feuille de résultats'!$G$11='Données de calcul'!$B$8),'Données de calcul'!D28,IF('Feuille de résultats'!$G$11='Données de calcul'!$B$7,'Données de calcul'!E28,'Données de calcul'!C28))</f>
        <v>1564.4</v>
      </c>
    </row>
    <row r="29" spans="2:6" s="8" customFormat="1" x14ac:dyDescent="0.25">
      <c r="B29" s="1">
        <v>2024</v>
      </c>
      <c r="C29" s="44"/>
      <c r="D29" s="44"/>
      <c r="E29" s="44"/>
      <c r="F29" s="44">
        <f>IF(OR('Feuille de résultats'!$G$11='Données de calcul'!$B$6,'Feuille de résultats'!$G$11='Données de calcul'!$B$8),'Données de calcul'!D29,IF('Feuille de résultats'!$G$11='Données de calcul'!$B$7,'Données de calcul'!E29,'Données de calcul'!C29))</f>
        <v>0</v>
      </c>
    </row>
    <row r="30" spans="2:6" s="8" customFormat="1" x14ac:dyDescent="0.25">
      <c r="B30" s="1">
        <v>2025</v>
      </c>
      <c r="C30" s="44"/>
      <c r="D30" s="44"/>
      <c r="E30" s="44"/>
      <c r="F30" s="44">
        <f>IF(OR('Feuille de résultats'!$G$11='Données de calcul'!$B$6,'Feuille de résultats'!$G$11='Données de calcul'!$B$8),'Données de calcul'!D30,IF('Feuille de résultats'!$G$11='Données de calcul'!$B$7,'Données de calcul'!E30,'Données de calcul'!C30))</f>
        <v>0</v>
      </c>
    </row>
    <row r="31" spans="2:6" s="8" customFormat="1" x14ac:dyDescent="0.25">
      <c r="B31" s="1">
        <v>2026</v>
      </c>
      <c r="C31" s="44"/>
      <c r="D31" s="44"/>
      <c r="E31" s="44"/>
      <c r="F31" s="44">
        <f>IF(OR('Feuille de résultats'!$G$11='Données de calcul'!$B$6,'Feuille de résultats'!$G$11='Données de calcul'!$B$8),'Données de calcul'!D31,IF('Feuille de résultats'!$G$11='Données de calcul'!$B$7,'Données de calcul'!E31,'Données de calcul'!C31))</f>
        <v>0</v>
      </c>
    </row>
    <row r="32" spans="2:6" s="8" customFormat="1" x14ac:dyDescent="0.25">
      <c r="B32" s="1">
        <v>2027</v>
      </c>
      <c r="C32" s="44"/>
      <c r="D32" s="44"/>
      <c r="E32" s="44"/>
      <c r="F32" s="44">
        <f>IF(OR('Feuille de résultats'!$G$11='Données de calcul'!$B$6,'Feuille de résultats'!$G$11='Données de calcul'!$B$8),'Données de calcul'!D32,IF('Feuille de résultats'!$G$11='Données de calcul'!$B$7,'Données de calcul'!E32,'Données de calcul'!C32))</f>
        <v>0</v>
      </c>
    </row>
    <row r="33" spans="2:6" s="8" customFormat="1" x14ac:dyDescent="0.25">
      <c r="B33" s="1">
        <v>2028</v>
      </c>
      <c r="C33" s="44"/>
      <c r="D33" s="44"/>
      <c r="E33" s="44"/>
      <c r="F33" s="44">
        <f>IF(OR('Feuille de résultats'!$G$11='Données de calcul'!$B$6,'Feuille de résultats'!$G$11='Données de calcul'!$B$8),'Données de calcul'!D33,IF('Feuille de résultats'!$G$11='Données de calcul'!$B$7,'Données de calcul'!E33,'Données de calcul'!C33))</f>
        <v>0</v>
      </c>
    </row>
    <row r="34" spans="2:6" s="8" customFormat="1" x14ac:dyDescent="0.25">
      <c r="B34" s="1">
        <v>2029</v>
      </c>
      <c r="C34" s="44"/>
      <c r="D34" s="44"/>
      <c r="E34" s="44"/>
      <c r="F34" s="44">
        <f>IF(OR('Feuille de résultats'!$G$11='Données de calcul'!$B$6,'Feuille de résultats'!$G$11='Données de calcul'!$B$8),'Données de calcul'!D34,IF('Feuille de résultats'!$G$11='Données de calcul'!$B$7,'Données de calcul'!E34,'Données de calcul'!C34))</f>
        <v>0</v>
      </c>
    </row>
    <row r="35" spans="2:6" s="8" customFormat="1" x14ac:dyDescent="0.25">
      <c r="B35" s="1">
        <v>2030</v>
      </c>
      <c r="C35" s="44"/>
      <c r="D35" s="44"/>
      <c r="E35" s="44"/>
      <c r="F35" s="44">
        <f>IF(OR('Feuille de résultats'!$G$11='Données de calcul'!$B$6,'Feuille de résultats'!$G$11='Données de calcul'!$B$8),'Données de calcul'!D35,IF('Feuille de résultats'!$G$11='Données de calcul'!$B$7,'Données de calcul'!E35,'Données de calcul'!C35))</f>
        <v>0</v>
      </c>
    </row>
    <row r="36" spans="2:6" s="8" customFormat="1" x14ac:dyDescent="0.25">
      <c r="B36" s="1">
        <v>2031</v>
      </c>
      <c r="C36" s="44"/>
      <c r="D36" s="44"/>
      <c r="E36" s="44"/>
      <c r="F36" s="44">
        <f>IF(OR('Feuille de résultats'!$G$11='Données de calcul'!$B$6,'Feuille de résultats'!$G$11='Données de calcul'!$B$8),'Données de calcul'!D36,IF('Feuille de résultats'!$G$11='Données de calcul'!$B$7,'Données de calcul'!E36,'Données de calcul'!C36))</f>
        <v>0</v>
      </c>
    </row>
    <row r="37" spans="2:6" s="8" customFormat="1" x14ac:dyDescent="0.25">
      <c r="B37" s="1">
        <v>2032</v>
      </c>
      <c r="C37" s="44"/>
      <c r="D37" s="44"/>
      <c r="E37" s="44"/>
      <c r="F37" s="44">
        <f>IF(OR('Feuille de résultats'!$G$11='Données de calcul'!$B$6,'Feuille de résultats'!$G$11='Données de calcul'!$B$8),'Données de calcul'!D37,IF('Feuille de résultats'!$G$11='Données de calcul'!$B$7,'Données de calcul'!E37,'Données de calcul'!C37))</f>
        <v>0</v>
      </c>
    </row>
    <row r="38" spans="2:6" s="8" customFormat="1" x14ac:dyDescent="0.25">
      <c r="B38" s="1">
        <v>2033</v>
      </c>
      <c r="C38" s="44"/>
      <c r="D38" s="44"/>
      <c r="E38" s="44"/>
      <c r="F38" s="44">
        <f>IF(OR('Feuille de résultats'!$G$11='Données de calcul'!$B$6,'Feuille de résultats'!$G$11='Données de calcul'!$B$8),'Données de calcul'!D38,IF('Feuille de résultats'!$G$11='Données de calcul'!$B$7,'Données de calcul'!E38,'Données de calcul'!C38))</f>
        <v>0</v>
      </c>
    </row>
    <row r="39" spans="2:6" s="8" customFormat="1" x14ac:dyDescent="0.25">
      <c r="B39" s="1">
        <v>2034</v>
      </c>
      <c r="C39" s="44"/>
      <c r="D39" s="44"/>
      <c r="E39" s="44"/>
      <c r="F39" s="44">
        <f>IF(OR('Feuille de résultats'!$G$11='Données de calcul'!$B$6,'Feuille de résultats'!$G$11='Données de calcul'!$B$8),'Données de calcul'!D39,IF('Feuille de résultats'!$G$11='Données de calcul'!$B$7,'Données de calcul'!E39,'Données de calcul'!C39))</f>
        <v>0</v>
      </c>
    </row>
    <row r="41" spans="2:6" x14ac:dyDescent="0.25">
      <c r="B41" t="s">
        <v>10</v>
      </c>
    </row>
  </sheetData>
  <sheetProtection algorithmName="SHA-512" hashValue="dfgimpDZtp7qkXAlxy1qs6nC4A442pZ6EaPVAynTm9DIz/v1RWrP2r2MK3AsA4/2ezWpt0ZeKvprebdN74ynyQ==" saltValue="+LLl6LpLB2cUX4nP0At+Mw==" spinCount="100000" sheet="1" selectLockedCells="1" selectUnlockedCells="1"/>
  <sortState xmlns:xlrd2="http://schemas.microsoft.com/office/spreadsheetml/2017/richdata2" ref="B16:C24">
    <sortCondition ref="B16:B24"/>
  </sortState>
  <dataConsolidate/>
  <mergeCells count="1">
    <mergeCell ref="C16:F1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H32"/>
  <sheetViews>
    <sheetView workbookViewId="0"/>
  </sheetViews>
  <sheetFormatPr baseColWidth="10" defaultColWidth="11.42578125" defaultRowHeight="15" x14ac:dyDescent="0.25"/>
  <cols>
    <col min="1" max="1" width="11.42578125" style="8"/>
    <col min="2" max="2" width="15.7109375" style="7" bestFit="1" customWidth="1"/>
    <col min="3" max="3" width="25.85546875" style="15" bestFit="1" customWidth="1"/>
    <col min="4" max="4" width="15" style="14" customWidth="1"/>
    <col min="5" max="5" width="17.5703125" style="16" customWidth="1"/>
    <col min="6" max="7" width="11.42578125" style="8"/>
    <col min="8" max="8" width="12" style="8" bestFit="1" customWidth="1"/>
    <col min="9" max="16384" width="11.42578125" style="8"/>
  </cols>
  <sheetData>
    <row r="2" spans="2:8" ht="30" x14ac:dyDescent="0.25">
      <c r="B2" s="17"/>
      <c r="C2" s="18"/>
      <c r="D2" s="19"/>
      <c r="E2" s="20" t="s">
        <v>112</v>
      </c>
      <c r="G2" s="2"/>
      <c r="H2" s="4" t="s">
        <v>1</v>
      </c>
    </row>
    <row r="3" spans="2:8" x14ac:dyDescent="0.25">
      <c r="B3" s="17" t="s">
        <v>82</v>
      </c>
      <c r="C3" s="18" t="s">
        <v>83</v>
      </c>
      <c r="D3" s="19" t="s">
        <v>84</v>
      </c>
      <c r="E3" s="21">
        <v>9.1999999999999993</v>
      </c>
      <c r="G3" s="2" t="s">
        <v>114</v>
      </c>
      <c r="H3" s="5">
        <v>1000000</v>
      </c>
    </row>
    <row r="4" spans="2:8" x14ac:dyDescent="0.25">
      <c r="B4" s="17" t="s">
        <v>82</v>
      </c>
      <c r="C4" s="18" t="s">
        <v>85</v>
      </c>
      <c r="D4" s="19" t="s">
        <v>84</v>
      </c>
      <c r="E4" s="21">
        <v>4.7</v>
      </c>
      <c r="G4" s="2" t="s">
        <v>115</v>
      </c>
      <c r="H4" s="5">
        <v>1000</v>
      </c>
    </row>
    <row r="5" spans="2:8" x14ac:dyDescent="0.25">
      <c r="B5" s="17" t="s">
        <v>86</v>
      </c>
      <c r="C5" s="18" t="s">
        <v>87</v>
      </c>
      <c r="D5" s="19" t="s">
        <v>84</v>
      </c>
      <c r="E5" s="21">
        <v>1930</v>
      </c>
      <c r="G5" s="2" t="s">
        <v>116</v>
      </c>
      <c r="H5" s="6">
        <f>1/360000</f>
        <v>2.7777777777777779E-6</v>
      </c>
    </row>
    <row r="6" spans="2:8" x14ac:dyDescent="0.25">
      <c r="B6" s="17" t="s">
        <v>88</v>
      </c>
      <c r="C6" s="18" t="s">
        <v>89</v>
      </c>
      <c r="D6" s="19" t="s">
        <v>84</v>
      </c>
      <c r="E6" s="21">
        <v>12.7</v>
      </c>
      <c r="G6" s="2" t="s">
        <v>117</v>
      </c>
      <c r="H6" s="6">
        <v>1.1999999999999999E-3</v>
      </c>
    </row>
    <row r="7" spans="2:8" x14ac:dyDescent="0.25">
      <c r="B7" s="17" t="s">
        <v>88</v>
      </c>
      <c r="C7" s="18" t="s">
        <v>69</v>
      </c>
      <c r="D7" s="19" t="s">
        <v>84</v>
      </c>
      <c r="E7" s="21">
        <v>8.1</v>
      </c>
      <c r="G7" s="2" t="s">
        <v>118</v>
      </c>
      <c r="H7" s="3">
        <v>0.28000000000000003</v>
      </c>
    </row>
    <row r="8" spans="2:8" x14ac:dyDescent="0.25">
      <c r="B8" s="17" t="s">
        <v>82</v>
      </c>
      <c r="C8" s="18" t="s">
        <v>90</v>
      </c>
      <c r="D8" s="19" t="s">
        <v>84</v>
      </c>
      <c r="E8" s="21">
        <v>9.5</v>
      </c>
      <c r="G8" s="2" t="s">
        <v>119</v>
      </c>
      <c r="H8" s="5">
        <v>11630</v>
      </c>
    </row>
    <row r="9" spans="2:8" x14ac:dyDescent="0.25">
      <c r="B9" s="17" t="s">
        <v>88</v>
      </c>
      <c r="C9" s="18" t="s">
        <v>91</v>
      </c>
      <c r="D9" s="19" t="s">
        <v>84</v>
      </c>
      <c r="E9" s="21">
        <v>4.2</v>
      </c>
    </row>
    <row r="10" spans="2:8" x14ac:dyDescent="0.25">
      <c r="B10" s="17" t="s">
        <v>88</v>
      </c>
      <c r="C10" s="18" t="s">
        <v>92</v>
      </c>
      <c r="D10" s="19" t="s">
        <v>84</v>
      </c>
      <c r="E10" s="21">
        <v>2.5</v>
      </c>
    </row>
    <row r="11" spans="2:8" x14ac:dyDescent="0.25">
      <c r="B11" s="17" t="s">
        <v>82</v>
      </c>
      <c r="C11" s="18" t="s">
        <v>93</v>
      </c>
      <c r="D11" s="19" t="s">
        <v>84</v>
      </c>
      <c r="E11" s="21">
        <v>8.5</v>
      </c>
    </row>
    <row r="12" spans="2:8" x14ac:dyDescent="0.25">
      <c r="B12" s="17" t="s">
        <v>82</v>
      </c>
      <c r="C12" s="18" t="s">
        <v>94</v>
      </c>
      <c r="D12" s="19" t="s">
        <v>84</v>
      </c>
      <c r="E12" s="21">
        <v>8.9</v>
      </c>
    </row>
    <row r="13" spans="2:8" x14ac:dyDescent="0.25">
      <c r="B13" s="17" t="s">
        <v>82</v>
      </c>
      <c r="C13" s="18" t="s">
        <v>95</v>
      </c>
      <c r="D13" s="19" t="s">
        <v>84</v>
      </c>
      <c r="E13" s="21">
        <v>5.9</v>
      </c>
    </row>
    <row r="14" spans="2:8" x14ac:dyDescent="0.25">
      <c r="B14" s="17" t="s">
        <v>82</v>
      </c>
      <c r="C14" s="18" t="s">
        <v>96</v>
      </c>
      <c r="D14" s="19" t="s">
        <v>84</v>
      </c>
      <c r="E14" s="21">
        <v>7.5</v>
      </c>
    </row>
    <row r="15" spans="2:8" x14ac:dyDescent="0.25">
      <c r="B15" s="17" t="s">
        <v>88</v>
      </c>
      <c r="C15" s="18" t="s">
        <v>97</v>
      </c>
      <c r="D15" s="19" t="s">
        <v>84</v>
      </c>
      <c r="E15" s="21">
        <v>11.6</v>
      </c>
    </row>
    <row r="16" spans="2:8" x14ac:dyDescent="0.25">
      <c r="B16" s="17" t="s">
        <v>82</v>
      </c>
      <c r="C16" s="18" t="s">
        <v>98</v>
      </c>
      <c r="D16" s="19" t="s">
        <v>84</v>
      </c>
      <c r="E16" s="21">
        <v>1.5</v>
      </c>
    </row>
    <row r="17" spans="2:5" x14ac:dyDescent="0.25">
      <c r="B17" s="17" t="s">
        <v>88</v>
      </c>
      <c r="C17" s="18" t="s">
        <v>99</v>
      </c>
      <c r="D17" s="19" t="s">
        <v>84</v>
      </c>
      <c r="E17" s="21">
        <v>13.3</v>
      </c>
    </row>
    <row r="18" spans="2:5" x14ac:dyDescent="0.25">
      <c r="B18" s="17" t="s">
        <v>88</v>
      </c>
      <c r="C18" s="18" t="s">
        <v>100</v>
      </c>
      <c r="D18" s="19" t="s">
        <v>84</v>
      </c>
      <c r="E18" s="21">
        <v>5.3</v>
      </c>
    </row>
    <row r="19" spans="2:5" x14ac:dyDescent="0.25">
      <c r="B19" s="17" t="s">
        <v>82</v>
      </c>
      <c r="C19" s="18" t="s">
        <v>101</v>
      </c>
      <c r="D19" s="19" t="s">
        <v>84</v>
      </c>
      <c r="E19" s="21">
        <v>9.1999999999999993</v>
      </c>
    </row>
    <row r="20" spans="2:5" x14ac:dyDescent="0.25">
      <c r="B20" s="17" t="s">
        <v>82</v>
      </c>
      <c r="C20" s="18" t="s">
        <v>102</v>
      </c>
      <c r="D20" s="19" t="s">
        <v>84</v>
      </c>
      <c r="E20" s="21">
        <v>2.2999999999999998</v>
      </c>
    </row>
    <row r="21" spans="2:5" x14ac:dyDescent="0.25">
      <c r="B21" s="17" t="s">
        <v>82</v>
      </c>
      <c r="C21" s="18" t="s">
        <v>103</v>
      </c>
      <c r="D21" s="19" t="s">
        <v>84</v>
      </c>
      <c r="E21" s="21">
        <v>8.9</v>
      </c>
    </row>
    <row r="22" spans="2:5" x14ac:dyDescent="0.25">
      <c r="B22" s="17" t="s">
        <v>82</v>
      </c>
      <c r="C22" s="18" t="s">
        <v>104</v>
      </c>
      <c r="D22" s="19" t="s">
        <v>84</v>
      </c>
      <c r="E22" s="21">
        <v>6.5</v>
      </c>
    </row>
    <row r="23" spans="2:5" x14ac:dyDescent="0.25">
      <c r="B23" s="17" t="s">
        <v>82</v>
      </c>
      <c r="C23" s="18" t="s">
        <v>74</v>
      </c>
      <c r="D23" s="19" t="s">
        <v>84</v>
      </c>
      <c r="E23" s="21">
        <v>10</v>
      </c>
    </row>
    <row r="24" spans="2:5" x14ac:dyDescent="0.25">
      <c r="B24" s="17" t="s">
        <v>82</v>
      </c>
      <c r="C24" s="18" t="s">
        <v>105</v>
      </c>
      <c r="D24" s="19" t="s">
        <v>84</v>
      </c>
      <c r="E24" s="21">
        <v>4</v>
      </c>
    </row>
    <row r="25" spans="2:5" x14ac:dyDescent="0.25">
      <c r="B25" s="17" t="s">
        <v>82</v>
      </c>
      <c r="C25" s="18" t="s">
        <v>106</v>
      </c>
      <c r="D25" s="19" t="s">
        <v>84</v>
      </c>
      <c r="E25" s="21">
        <v>7.2</v>
      </c>
    </row>
    <row r="26" spans="2:5" x14ac:dyDescent="0.25">
      <c r="B26" s="17" t="s">
        <v>88</v>
      </c>
      <c r="C26" s="18" t="s">
        <v>107</v>
      </c>
      <c r="D26" s="19" t="s">
        <v>84</v>
      </c>
      <c r="E26" s="21">
        <v>4</v>
      </c>
    </row>
    <row r="27" spans="2:5" x14ac:dyDescent="0.25">
      <c r="B27" s="17" t="s">
        <v>88</v>
      </c>
      <c r="C27" s="18" t="s">
        <v>75</v>
      </c>
      <c r="D27" s="19" t="s">
        <v>84</v>
      </c>
      <c r="E27" s="21">
        <v>4.2</v>
      </c>
    </row>
    <row r="28" spans="2:5" x14ac:dyDescent="0.25">
      <c r="B28" s="17" t="s">
        <v>108</v>
      </c>
      <c r="C28" s="18" t="s">
        <v>109</v>
      </c>
      <c r="D28" s="19" t="s">
        <v>84</v>
      </c>
      <c r="E28" s="21">
        <v>1593</v>
      </c>
    </row>
    <row r="29" spans="2:5" x14ac:dyDescent="0.25">
      <c r="B29" s="17" t="s">
        <v>88</v>
      </c>
      <c r="C29" s="18" t="s">
        <v>110</v>
      </c>
      <c r="D29" s="19" t="s">
        <v>84</v>
      </c>
      <c r="E29" s="21">
        <v>3.5</v>
      </c>
    </row>
    <row r="30" spans="2:5" x14ac:dyDescent="0.25">
      <c r="B30" s="17" t="s">
        <v>88</v>
      </c>
      <c r="C30" s="18" t="s">
        <v>111</v>
      </c>
      <c r="D30" s="19" t="s">
        <v>84</v>
      </c>
      <c r="E30" s="21">
        <v>12.8</v>
      </c>
    </row>
    <row r="32" spans="2:5" x14ac:dyDescent="0.25">
      <c r="B32" s="7" t="s">
        <v>113</v>
      </c>
    </row>
  </sheetData>
  <sheetProtection algorithmName="SHA-512" hashValue="XfZDyipIOuQ56M9aUZE02mDzBwiYdY+sDBbX7g6L9CqM9noNspjejtu6vlol5dKuO3IvH8Kdbixlvbx4NANM2w==" saltValue="26L5ONWVAFY4Nr0MxKoHAA==" spinCount="100000" sheet="1" objects="1" scenarios="1" selectLockedCells="1" selectUnlockedCells="1"/>
  <dataConsolid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Explications</vt:lpstr>
      <vt:lpstr>Feuille de résultats</vt:lpstr>
      <vt:lpstr>Données de calcul</vt:lpstr>
      <vt:lpstr>Données de conversion</vt:lpstr>
    </vt:vector>
  </TitlesOfParts>
  <Company>BIM-IBGE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Rekentool van het specifiek verbruik van de instelling met het oog op een afwijking van de audit van de milieuvergunning</dc:title>
  <dc:creator>FOKAN Damien;IBGE</dc:creator>
  <cp:keywords>Rekentool, audit, afwijking</cp:keywords>
  <cp:lastModifiedBy>COULON Sébastien</cp:lastModifiedBy>
  <dcterms:created xsi:type="dcterms:W3CDTF">2017-08-16T13:19:35Z</dcterms:created>
  <dcterms:modified xsi:type="dcterms:W3CDTF">2024-02-01T13:14:43Z</dcterms:modified>
</cp:coreProperties>
</file>