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931"/>
  <workbookPr/>
  <mc:AlternateContent xmlns:mc="http://schemas.openxmlformats.org/markup-compatibility/2006">
    <mc:Choice Requires="x15">
      <x15ac:absPath xmlns:x15ac="http://schemas.microsoft.com/office/spreadsheetml/2010/11/ac" url="K:\04_FACILITIES\01_ECONOMAT\03_MARCHES_PUBLICS\2022\2022K0258_Kantoorbenodigdheden\02CSC\Definitieve_versies\Inventarissen definitief publicatie\"/>
    </mc:Choice>
  </mc:AlternateContent>
  <xr:revisionPtr revIDLastSave="0" documentId="13_ncr:1_{6B8E1FF7-DE71-4A54-B6F9-9B5FA29DA736}" xr6:coauthVersionLast="47" xr6:coauthVersionMax="47" xr10:uidLastSave="{00000000-0000-0000-0000-000000000000}"/>
  <bookViews>
    <workbookView xWindow="-108" yWindow="-108" windowWidth="23256" windowHeight="12576" tabRatio="500" activeTab="1" xr2:uid="{00000000-000D-0000-FFFF-FFFF00000000}"/>
  </bookViews>
  <sheets>
    <sheet name="Postes_NL" sheetId="1" r:id="rId1"/>
    <sheet name="Postes_FR" sheetId="2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loext="http://schemas.libreoffice.org/" uri="{7626C862-2A13-11E5-B345-FEFF819CDC9F}">
      <loext:extCalcPr stringRefSyntax="ExcelA1"/>
    </ext>
  </extLst>
</workbook>
</file>

<file path=xl/calcChain.xml><?xml version="1.0" encoding="utf-8"?>
<calcChain xmlns="http://schemas.openxmlformats.org/spreadsheetml/2006/main">
  <c r="F37" i="2" l="1"/>
  <c r="F36" i="2"/>
  <c r="F35" i="2"/>
  <c r="F34" i="2"/>
  <c r="F33" i="2"/>
  <c r="F32" i="2"/>
  <c r="F31" i="2"/>
  <c r="F30" i="2"/>
  <c r="F29" i="2"/>
  <c r="F27" i="2"/>
  <c r="F26" i="2"/>
  <c r="F25" i="2"/>
  <c r="F24" i="2"/>
  <c r="F23" i="2"/>
  <c r="F22" i="2"/>
  <c r="F21" i="2"/>
  <c r="F20" i="2"/>
  <c r="F19" i="2"/>
  <c r="F18" i="2"/>
  <c r="F17" i="2"/>
  <c r="F16" i="2"/>
  <c r="F15" i="2"/>
  <c r="F14" i="2"/>
  <c r="F13" i="2"/>
  <c r="F12" i="2"/>
  <c r="F11" i="2"/>
  <c r="F10" i="2"/>
  <c r="F9" i="2"/>
  <c r="F8" i="2"/>
  <c r="F7" i="2"/>
  <c r="F6" i="2"/>
  <c r="F5" i="2"/>
  <c r="F4" i="2"/>
  <c r="F3" i="2"/>
  <c r="F37" i="1" l="1"/>
  <c r="F36" i="1"/>
  <c r="F35" i="1"/>
  <c r="F34" i="1"/>
  <c r="F33" i="1"/>
  <c r="F32" i="1"/>
  <c r="F31" i="1"/>
  <c r="F30" i="1"/>
  <c r="F29" i="1"/>
  <c r="F27" i="1" l="1"/>
  <c r="F26" i="1"/>
  <c r="F25" i="1"/>
  <c r="F24" i="1"/>
  <c r="F23" i="1"/>
  <c r="F22" i="1"/>
  <c r="F21" i="1"/>
  <c r="F20" i="1"/>
  <c r="F19" i="1"/>
  <c r="F18" i="1"/>
  <c r="F17" i="1"/>
  <c r="F16" i="1"/>
  <c r="F15" i="1"/>
  <c r="F14" i="1"/>
  <c r="F13" i="1"/>
  <c r="F12" i="1"/>
  <c r="F11" i="1"/>
  <c r="F10" i="1"/>
  <c r="F9" i="1"/>
  <c r="F8" i="1"/>
  <c r="F7" i="1"/>
  <c r="F6" i="1"/>
  <c r="F5" i="1"/>
  <c r="F4" i="1"/>
  <c r="F3" i="1"/>
  <c r="K38" i="2" l="1"/>
  <c r="K39" i="2" l="1"/>
  <c r="K40" i="2" s="1"/>
  <c r="K38" i="1" l="1"/>
  <c r="K39" i="1" s="1"/>
  <c r="K40" i="1" s="1"/>
</calcChain>
</file>

<file path=xl/sharedStrings.xml><?xml version="1.0" encoding="utf-8"?>
<sst xmlns="http://schemas.openxmlformats.org/spreadsheetml/2006/main" count="313" uniqueCount="121">
  <si>
    <t>Numéro Ultimo</t>
  </si>
  <si>
    <t>Type</t>
  </si>
  <si>
    <t>EH</t>
  </si>
  <si>
    <t>Aann./ Entre.</t>
  </si>
  <si>
    <t>EHP in letters / EHP en lettres</t>
  </si>
  <si>
    <t>Btw / TVA</t>
  </si>
  <si>
    <t>VH</t>
  </si>
  <si>
    <t>HV 5 jaar</t>
  </si>
  <si>
    <t>Doos papier van 5 riemen van +/- 500 vellen wit papier, A4, 80g
Kenmerken:
'-100% gerecycleerd,
‘-EU Ecolabel of equivalent
'-gecertifieerd met een witheid van 150</t>
  </si>
  <si>
    <t>Doos papier van 5 riemen van +/- 500 vellen wit papier, A3, 80g
Kenmerken:
'-100% gerecycleerd,
‘-EU Ecolabel of equivalent
'-gecertifieerd met een witheid van 150</t>
  </si>
  <si>
    <t>Doos papier van 5 riemen van +/- 500 vellen wit papier, A4, 75g
Kenmerken:
'-FSC/PEFC/FSC Mix of equivalent
‘-EU Ecolabel of equivalent 
'-gecertifieerd met een witheid van 150</t>
  </si>
  <si>
    <t>3700</t>
  </si>
  <si>
    <t>Doos papier van 5 riemen van +/- 500 vellen wit gerecycleerd papier, A4, 80 g
Kenmerken:
'-100% gerecycleerd
‘-EU Ecolabel of equivalent
'-gecertifieerd met een witheid van 85</t>
  </si>
  <si>
    <t>Riem van +/-250 vellen, wit papier, A4, 120g
Kenmerken:
'-FSC/PEFC/FSC Mix of equivalent of 100% gerecycleerd (Blauer Angel Label of equivalent)
‘-EU Ecolabel of equivalent</t>
  </si>
  <si>
    <t>Riem van +/-250 vellen, wit papier, A4, 160g
Kenmerken:
'-FSC/PEFC/FSC Mix of equivalent of 100% gerecycleerd (Blauer Angel Label of equivalent)
‘-EU Ecolabel of equivalent</t>
  </si>
  <si>
    <t>Riem van +/-125 vellen, wit papier, A4, 250g
Kenmerken:
'-FSC/PEFC/FSC Mix of equivalent of 100% gerecycleerd (Blauer Angel Label of equivalent)
‘-EU Ecolabel of equivalent</t>
  </si>
  <si>
    <t>Riem van +/- 500 vellen, turkoois blauw papier, A4, 80g
Kenmerken:
'-FSC/PEFC/FSC Mix of equivalent of 100% gerecycleerd (Blauer Angel Label of equivalent)
‘-EU Ecolabel of equivalent</t>
  </si>
  <si>
    <t>Riem van +/- 500 vellen, donkergroen papier, A4, 80g
Kenmerken:
'-FSC/PEFC/FSC Mix of equivalent of 100% gerecycleerd (Blauer Anger Label of equivalent)
‘-EU Ecolabel of equivalent</t>
  </si>
  <si>
    <t>3885</t>
  </si>
  <si>
    <t>Riem van +/- 500 vellen, licht groen papier, A4, 80g
Kenmerken:
'-FSC/PEFC/FSC Mix of equivalent of 100% gerecycleerd (Blauer Angel Label of equivalent)
‘- EU Ecolabel of equivalent</t>
  </si>
  <si>
    <t>Riem van +/- 500 vellen, golfgroen papier, A4, 80g
Kenmerken:
'-FSC/PEFC/FSC Mix of equivalent of 100% gerecycleerd (Blauer Angel Label of equivalent)
‘-EU Ecolabel of equivalent</t>
  </si>
  <si>
    <t>Riem van +/- 500 vellen, ivoorkleur papier, A3, 80g
Kenmerken:
'-FSC/PEFC/FSC Mix of equivalent of 100% gerecycleerd (Blauer Angel Label of equivalent)
‘-EU Ecolabel of equivalent</t>
  </si>
  <si>
    <t>Riem van +/-500 vellen, geel papier, A3, 80g
Kenmerken:
'-FSC/PEFC/FSC Mix of equivalent of 100% gerecycleerd (Blauer Angel Label of equivalent)
‘-en EU Ecolabel of equivalent</t>
  </si>
  <si>
    <t>Riem van +/-250 vellen, geel papier, A4, 120g
Kenmerken:
'-FSC/PEFC/FSC Mix of equivalent of 100% gerecycleerd (Blauer Angel Label of equivalent)
‘-EU Ecolabel of equivalent</t>
  </si>
  <si>
    <t>Riem van +/-250 vellen, rood papier, A4, 120g
Kenmerken:
'-FSC/PEFC/FSC Mix of equivalent of 100% gerecycleerd (Blauer Angel Label of equivalent)
‘-EU Ecolabel of equivalent</t>
  </si>
  <si>
    <t>Riem van +/-250 vellen, donkergroen papier, A4, 120g
Kenmerken:
'-FSC/PEFC/FSC Mix of equivalent of 100% gerecycleerd (Blauer Angel Label of equivalent)
‘-EU Ecolabel of equivalent</t>
  </si>
  <si>
    <t>Riem van +/-250 vellen, Fuschia papier, A4, 120g
Kenmerken:
'-FSC/PEFC/FSC Mix of equivalent of 100% gerecycleerd (Blauer Angel Label of equivalent)
‘-EU Ecolabel of equivalent</t>
  </si>
  <si>
    <t>Riem van +/-250 vellen, roos papier, A4, 120g
Kenmerken:
'-FSC/PEFC/FSC Mix of equivalent of 100% gerecycleerd (Blauer Angel Label of equivalent)
‘-EU Ecolabel of equivalent</t>
  </si>
  <si>
    <t>Riem van +/-250 vellen, papier ivoor, A4, 120g
Kenmerken:
'-FSC/PEFC/FSC Mix of equivalent of 100% gerecycleerd (Blauer Angel Label of equivalent)
‘-EU Ecolabel of equivalent</t>
  </si>
  <si>
    <t>Riem van +/-250 vellen, papier levendig blauw, A3, 120g
Kenmerken:
'-FSC/PEFC/FSC Mix of equivalent of 100% gerecycleerd (Blauer Angel Label of equivalent)
‘-EU Ecolabel of equivalent</t>
  </si>
  <si>
    <t>Riem van +/-250 vellen, blauw papier, A4, 160g
Kenmerken:
'-FSC/PEFC/FSC Mix of equivalent of 100% gerecycleerd (Blauer Angel Label of equivalent)
‘-EU Ecolabel of equivalent</t>
  </si>
  <si>
    <t>Riem van +/-250 vellen, roos papier, A4, 160g
Kenmerken:
'-FSC/PEFC/FSC Mix of equivalent of 100% gerecycleerd (Blauer Angel Label of equivalent)
‘-EU Ecolabel of equivalent</t>
  </si>
  <si>
    <t>Riem van +/-250 vellen, fuschia papier, A4, 160g
Kenmerken:
'-FSC/PEFC/FSC Mix of equivalent of 100% gerecycleerd (Blauer Angel Label of equivalent)
‘-EU Ecolabel of equivalent</t>
  </si>
  <si>
    <t>Riem van +/-250 vellen, ivoor papier, A4, 160g
Kenmerken:
'-FSC/PEFC/FSC Mix of equivalent of 100% gerecycleerd (Blauer Angel Label of equivalent)
‘-EU Ecolabel of equivalent</t>
  </si>
  <si>
    <t>Riem van +/-250 vellen, koraal rood papier, A4, 160g
Kenmerken:
'-FSC/PEFC/FSC Mix of equivalent of 100% gerecycleerd (Blauer Angel Label of equivalent)
‘-EU Ecolabel of equivalent</t>
  </si>
  <si>
    <t>Doos van 500 enveloppen, Amerikaanse enveloppe, venster rechts
Kenmerken: 
- kleur : wit
- Witheid tussen 95 en 125 CIE - 80gr/m² 
- afmetingen enveloppe : 114 x 229mm; afmetingen venster : 40 x 110mm
-  FSC of PEFC (of equivalent) of 100% gerecycleerd (Blauer Angel label of equivalent)
EU Ecolabel of equivalent
- sluiting : gegomd 
- vervaardiging: zijkleppen aan de buitenkant 
- in papier offset standard (type TURBOMAIL), opgelet geen cyclus offset
- Compatibel met het gebruik van machines: 
° Pitney Bowes DI380 ;
° Quadient DS-75i</t>
  </si>
  <si>
    <t>Doos van 500 enveloppen, Amerikaanse enveloppe, zonder venster
Kenmerken: - kleur : wit
- Witheid tussen 95 en 125 CIE - 80gr/m² 
- afmetingen enveloppe : 114 x 229mm 
- FSC of PEFC (of equivalent) of 100% gerecycleerd (Blauer Angel label of equivalent)
EU Ecolabel of equivalent
- sluiting gegomd; vervaardiging: zijkleppen aan de buitenkant 
- in papier offset standard (type TURBOMAIL), opgelet geen cyclus offset
- Compatibel met het gebruik van machines:
° Pitney Bowes DI380 ;
° Quadient DS-75i</t>
  </si>
  <si>
    <t>Doos van 250 enveloppen, C4-enveloppe met venster rechts
Kenmerken:
- kleur : wit - Witheid tussen 95 en 125 CIE 
- 100gr/m² of 120gr/m2
- afmetingen enveloppe : 229 x 324mm 
- FSC of PEFC (of equivalent) of 100% gerecycleerd (Blauer Angel label of equivalent)
EU Ecolabel of equivalent
- sluiting zelfklevend beschermd door een papier strook
; Plaatsing van het venster : 60mm van de bovenkant &amp; 28mm van de rechterkant.
- Afmeting van het venster : 45 x 110mm</t>
  </si>
  <si>
    <t>Doos van 250 enveloppen, C4-enveloppe zonder venster 
Kenmerken:
- kleur : wit - Witheid tussen 95 en 125 CIE 
- 100gr/m² of 120gr/m2; afmetingen enveloppe : 229 x 324mm 
- FSC of PEFC (of equivalent) of 100% gerecycleerd (Blauer Angel label of equivalent) 
EU Ecolabel of equivalent
- sluiting  zelfklevend beschermd door een papier strook</t>
  </si>
  <si>
    <t>Doos van 500 enveloppen, C5-enveloppe zonder venster 
Kenmerken: - kleur : wit 
- Witheid tussen 95 en 125 CIE - 80gr/m² 
- in papier offset standard (type TURBOMAIL), opgelet geen cyclus offset
- sluiting gegomd; afmetingen enveloppe : 162 x 229mm 
- FSC of PEFC (of equivalent) of 100% gerecycleerd (Blauer Angel label of equivalent)
 ‘-EU Ecolabel of equivalent
- Compatibel met het gebruik van machines: 
° Pitney Bowes DI380 ;
° Quadient DS-75i</t>
  </si>
  <si>
    <t>Doos van 500 enveloppen, C5-enveloppe met venster
Kenmerken:
 - kleur : wit; Witheid tussen 95 en 125 CIE
- in papier offset standard (type TURBOMAIL), opgelet geen cyclus offset
-  FSC of PEFC (of equivalent)  of 100% gerecycleerd (Blauer Angel label of equivalent) 
‘-EU Ecolabel of equivalent
- 80gr/m² 
- Plaatsing van het venster 20mm van de rechterkant &amp; 70mm van de onderkant 
- afmetingen enveloppe :162 x 229mm 
- afmetingen van het venster : 40 x 110mm 
- sluiting gegomd
- Compatibel met het gebruik van machines: 
° Pitney Bowes DI380 ;
° Quadient DS-75i</t>
  </si>
  <si>
    <t xml:space="preserve">Bruine enveloppen met vouw, zonder venster,
Kenmerken: - kleur : bruin 
- 120gr/m²
- kraftpapier
- afmetingen enveloppe : 279x420x40mm
- sluiting zelfklevend beschermd door een papier strook </t>
  </si>
  <si>
    <t>Versterkte enveloppen met vouw, zonder venster
Kenmerken:
- kleur : bruin
- papiergewicht = 130 gr/m2
- afmetingen : 280 x 400 x 30 mm
- fabricatie : geweven papier – 3 lagen
- versterking : polyester-laag – diagonale fabricatie
- sluiting : zelfklevend beschermd met een papier strook</t>
  </si>
  <si>
    <t>Versterkte enveloppen met vouw, zonder venster
Kenmerken:
- kleur : bruin
- papiergewicht = 140 gr/m2
- afmetingen : 300 x 460 x 70 mm
- fabricatie : geweven papier – 3 lagen
- versterking : polyester-laag – diagonale fabricatie
- sluiting : zelfklevend beschermd met een papier strook</t>
  </si>
  <si>
    <t>Enveloppes renforcées avec pli, sans fenêtre
Caractéristiques :
- couleur : brun
- grammage papier = 130 gr / m2
- dimensions : 280 x 400 x 30 mm
- fabrication : papier tissé – 3 couches
- renforcement : couche polyester – fabrication diagonale
- fermeture : autocollante protégée par une bande de papier</t>
  </si>
  <si>
    <t xml:space="preserve">Enveloppes renforcées avec pli, sans fenêtre
Caractéristiques :
- couleur : brun
- grammage papier = 140 gr / m2
- dimensions : 300 x 460 x 70 mm
- fabrication : papier tissé – 3 couches
- renforcement : couche polyester – fabrication diagonale
- fermeture : autocollante protégée par une bande de papier </t>
  </si>
  <si>
    <t>Description</t>
  </si>
  <si>
    <t>Omschrijving</t>
  </si>
  <si>
    <t>Papier</t>
  </si>
  <si>
    <t xml:space="preserve">Papier </t>
  </si>
  <si>
    <t>Ordernummer</t>
  </si>
  <si>
    <t>Stuk</t>
  </si>
  <si>
    <t>EHP in cijfers</t>
  </si>
  <si>
    <t>Totaal excl. Btw</t>
  </si>
  <si>
    <t>Btw %</t>
  </si>
  <si>
    <t>Conditionering</t>
  </si>
  <si>
    <t>Referenties leverancier</t>
  </si>
  <si>
    <t>Doos van 5 riemen</t>
  </si>
  <si>
    <t>Riem van 250 vellen</t>
  </si>
  <si>
    <t>Riem van 125 vellen</t>
  </si>
  <si>
    <t>Riem van 500 vellen</t>
  </si>
  <si>
    <t>Enveloppe</t>
  </si>
  <si>
    <t>doos van 500 enveloppen</t>
  </si>
  <si>
    <t>doos van 250 enveloppen</t>
  </si>
  <si>
    <t>doos van 550 enveloppen</t>
  </si>
  <si>
    <t>Totaal excl. btw :</t>
  </si>
  <si>
    <t>Btw 21% :</t>
  </si>
  <si>
    <t>Totaal incl. btw :</t>
  </si>
  <si>
    <r>
      <t>N</t>
    </r>
    <r>
      <rPr>
        <b/>
        <vertAlign val="superscript"/>
        <sz val="8"/>
        <rFont val="Verdana"/>
        <family val="2"/>
        <charset val="1"/>
      </rPr>
      <t>o</t>
    </r>
    <r>
      <rPr>
        <b/>
        <sz val="8"/>
        <rFont val="Verdana"/>
        <family val="2"/>
        <charset val="1"/>
      </rPr>
      <t> d’ordre</t>
    </r>
  </si>
  <si>
    <t>Références fournisseur</t>
  </si>
  <si>
    <t>Conditionnement</t>
  </si>
  <si>
    <t>TVA %</t>
  </si>
  <si>
    <t>Ramette de 250 feuilles</t>
  </si>
  <si>
    <t>Ramette de 125 feuilles</t>
  </si>
  <si>
    <t>Ramette de 500 feuilles</t>
  </si>
  <si>
    <t>Boite de 500 enveloppes</t>
  </si>
  <si>
    <t>Boite de 250 enveloppes</t>
  </si>
  <si>
    <t>Total TVA comprise :</t>
  </si>
  <si>
    <t>TVA 21 % :</t>
  </si>
  <si>
    <t>Total hors TVA :</t>
  </si>
  <si>
    <t>Total htva</t>
  </si>
  <si>
    <t>EHP en chiffres</t>
  </si>
  <si>
    <t>QP</t>
  </si>
  <si>
    <t>Pièce</t>
  </si>
  <si>
    <t>QT 5 ans</t>
  </si>
  <si>
    <t>Boîte de 5 ramettes de ±500 feuilles de papier blanc, A4, 80g.
Caractéristiques :
- 100% recyclé
- Écolabel de l’UE ou équivalent
- Certifié d’une blancheur de 150</t>
  </si>
  <si>
    <t>Boîte de 5 ramettes de ±500 feuilles de papier blanc, A3, 80g
Caractéristiques :
- 100% recyclé
- Écolabel de l’UE ou équivalent
- Certifié d’une blancheur de 150</t>
  </si>
  <si>
    <t>Boîte de 5 ramettes de ±500 feuilles de papier blanc recyclé, A4, 80 g
Caractéristiques :
- 100% recyclé
- Écolabel de l’UE ou équivalent
- Certifié d’une blancheur de 85</t>
  </si>
  <si>
    <t>Ramette de +/-250 feuilles, papier blanc, A4, 120g
Caractéristiques :
-Mélange FSC/PEFC/FSC ou équivalent ou 100% recyclé (Blauer Angel Label ou équivalent)
-Écolabel de l’UE ou équivalent </t>
  </si>
  <si>
    <t xml:space="preserve">Ramette de +/-250 feuilles, papier blanc, A4, 160g
Caractéristiques :
-Mélange FSC/PEFC/FSC ou équivalent ou 100% recyclé (Blauer Angel Label ou équivalent)
-Écolabel de l’UE ou équivalent 
</t>
  </si>
  <si>
    <t xml:space="preserve">Ramette de +/- 125 feuilles,papier blanc, A4, 250g
Caractéristiques :
-Mélange FSC/PEFC/FSC ou équivalent ou 100% recyclé (Blauer Angel Label ou équivalent)
-Écolabel de l’UE ou équivalent 
</t>
  </si>
  <si>
    <t>Ramette de +/-500 feuilles, papier bleu turquoise, A4, 80g
Caractéristiques :
-Mélange FSC/PEFC/FSC ou équivalent ou 100% recyclé (Blauer Angel Label ou équivalent)
-Écolabel de l’UE ou équivalent </t>
  </si>
  <si>
    <t xml:space="preserve">Ramette de +/-500 feuilles, papier vert foncé, A4, 80g
Caractéristiques :
-Mélange FSC/PEFC/FSC ou équivalent ou 100% recyclé (Blauer Angel Label ou équivalent)
-Écolabel de l’UE ou équivalent 
</t>
  </si>
  <si>
    <t>Ramette de +/-500 feuilles, papier vert clair, A4, 80g
Caractéristiques :
-Mélange FSC/PEFC/FSC ou équivalent ou 100% recyclé (Blauer Angel Label ou équivalent)
-Écolabel de l’UE ou équivalent </t>
  </si>
  <si>
    <t>Ramette de +/-500 feuilles, papier vert golf A4, 80g
Caractéristiques :
-Mélange FSC/PEFC/FSC ou équivalent ou 100% recyclé (Blauer Angel Label ou équivalent)
-Écolabel de l’UE ou équivalent </t>
  </si>
  <si>
    <t>Ramette de +/-500 feuilles, papier ivoire, A3, 80g
Caractéristiques :
-Mélange FSC/PEFC/FSC ou équivalent ou 100% recyclé (Blauer Angel Label ou équivalent)
-Écolabel de l’UE ou équivalent </t>
  </si>
  <si>
    <t>Ramette de +/-500 feuilles, papier jaune, A3, 80g
Caractéristiques :
-Mélange FSC/PEFC/FSC ou équivalent ou 100% recyclé (Blauer Angel Label ou équivalent)
-Écolabel de l’UE ou équivalent </t>
  </si>
  <si>
    <t>Ramette de +/-250 feuilles, papier jaune, A4, 120g
Caractéristiques :
-Mélange FSC/PEFC/FSC ou équivalent ou 100% recyclé (Blauer Angel Label ou équivalent)
-Écolabel de l’UE ou équivalent </t>
  </si>
  <si>
    <t>Ramette de +/-250 feuilles, papier rouge, A4, 120g
Caractéristiques :
-Mélange FSC/PEFC/FSC ou équivalent ou 100% recyclé (Blauer Angel Label ou équivalent)
-Écolabel de l’UE ou équivalent </t>
  </si>
  <si>
    <t>Ramette de +/-250 feuilles, papier vert foncé, A4, 120g
Caractéristiques :
-Mélange FSC/PEFC/FSC ou équivalent ou 100% recyclé (Blauer Angel Label ou équivalent)
-Écolabel de l’UE ou équivalent </t>
  </si>
  <si>
    <t>Ramette de +/-250 feuilles, paper fuschia, A4, 120g
Caractéristiques :
-Mélange FSC/PEFC/FSC ou équivalent ou 100% recyclé (Blauer Angel Label ou équivalent)
-Écolabel de l’UE ou équivalent </t>
  </si>
  <si>
    <t>Ramette de +/-250 feuilles, papier rose, A4, 120g
Caractéristiques :
-Mélange FSC/PEFC/FSC ou équivalent ou 100% recyclé (Blauer Angel Label ou équivalent)
-Écolabel de l’UE ou équivalent </t>
  </si>
  <si>
    <t>Ramette de +/-250 feuilles, papier ivoire, A4, 120g
Caractéristiques :
-Mélange FSC/PEFC/FSC ou équivalent ou 100% recyclé (Blauer Angel Label ou équivalent)
-Écolabel de l’UE ou équivalent </t>
  </si>
  <si>
    <t>Ramette de +/-250 feuilles, papier bleu vif, A3, 120g
Caractéristiques :
-Mélange FSC/PEFC/FSC ou équivalent ou 100% recyclé (Blauer Angel Label ou équivalent)
-Écolabel de l’UE ou équivalent </t>
  </si>
  <si>
    <t>Ramette de +/-250 feuilles, papier bleu, A4, 160g
Caractéristiques :
-Mélange FSC/PEFC/FSC ou équivalent ou 100% recyclé (Blauer Angel Label ou équivalent)
-Écolabel de l’UE ou équivalent </t>
  </si>
  <si>
    <t>Ramette de +/-250 feuilles, papier rose A4, 160g
Caractéristiques :
-Mélange FSC/PEFC/FSC ou équivalent ou 100% recyclé (Blauer Angel Label ou équivalent)
-Écolabel de l’UE ou équivalent </t>
  </si>
  <si>
    <t>Ramette de +/-250 feuilles, papier fuschia A4, 160g
Caractéristiques :
-Mélange FSC/PEFC/FSC ou équivalent ou 100% recyclé (Blauer Angel Label ou équivalent)
-Écolabel de l’UE ou équivalent </t>
  </si>
  <si>
    <t>Ramette de +/-250 feuilles, papier ivoire, A4, 160g
Caractéristiques :
-Mélange FSC/PEFC/FSC ou équivalent ou 100% recyclé (Blauer Angel Label ou équivalent)
-Écolabel de l’UE ou équivalent </t>
  </si>
  <si>
    <t>Ramette de +/-250 feuilles, papier rouge corail, A4, 160g
Caractéristiques :
-Mélange FSC/PEFC/FSC ou équivalent ou 100% recyclé (Blauer Angel Label ou équivalent)
-Écolabel de l’UE ou équivalent </t>
  </si>
  <si>
    <t>Enveloppes brunes avec pli, sans fenêtre :
Caractéristiques : – Couleur : brun
– 120 g/m²
– papier kraft
– dimensions de l’enveloppe : 279 × 420 × 40 mm
– fermeture auto-collante protégée par une bande de papier</t>
  </si>
  <si>
    <r>
      <rPr>
        <sz val="8"/>
        <color rgb="FF00B050"/>
        <rFont val="Verdana"/>
        <family val="2"/>
      </rPr>
      <t xml:space="preserve">Boîte de 500 enveloppes, Enveloppe Américaine, fenêtre à droite
Caractéristiques : 
– Couleur : blanc
– Blancheur entre 95 et 125 CIE – 80 gr/m²
– dimensions de l’enveloppe : 114 × 229 mm ; dimensions de la fenêtre : 40 × 110 mm
– FSC ou PEFC (ou équivalent) ou 100% recyclé (blauer Angel Label ou équivalent)
– Écolabel de l’UE ou équivalent.
– fermeture : gommée
– fabrication : rabats latéraux à l’extérieur
–  en papier offset standard (type TURBOMAIL), attention </t>
    </r>
    <r>
      <rPr>
        <u/>
        <sz val="8"/>
        <color rgb="FF00B050"/>
        <rFont val="Verdana"/>
        <family val="2"/>
      </rPr>
      <t>pas</t>
    </r>
    <r>
      <rPr>
        <sz val="8"/>
        <color rgb="FF00B050"/>
        <rFont val="Verdana"/>
        <family val="2"/>
      </rPr>
      <t xml:space="preserve"> cyclus offset
– Compatible avec les appareils : 
° Pitney Bowes DI380 ;
°Quadient DS-75i</t>
    </r>
  </si>
  <si>
    <r>
      <t xml:space="preserve">Boîte de 500 enveleoppes, Enveloppe américaine, sans fenêtre
Caractéristiques : – Couleur : blanc
– Blancheur entre 95 et 125 CIE – 80 gr/m²
– dimensions de l’enveloppe : 114 × 229mm
– FSC ou PEFC (ou équivalent) ou 100% recyclé (blauer Angel Label ou équivalent)
–  Écolabel de l’UE ou équivalent.
– fermeture : gommée ; fabrication : rabats latéraux à l’extérieur
- en papier offset standard (type TURBOMAIL), attention </t>
    </r>
    <r>
      <rPr>
        <u/>
        <sz val="8"/>
        <color rgb="FF00B050"/>
        <rFont val="Verdana"/>
        <family val="2"/>
      </rPr>
      <t>pas</t>
    </r>
    <r>
      <rPr>
        <sz val="8"/>
        <color rgb="FF00B050"/>
        <rFont val="Verdana"/>
        <family val="2"/>
      </rPr>
      <t xml:space="preserve"> cyclus offset
– Compatible avec les appareils :
° Pitney Bowes DI380 ;
° Quadient DS-75i</t>
    </r>
  </si>
  <si>
    <t>Boite de 250 enveloppes, Enveloppe C4 avec fenêtre à droite
Caractéristiques :
– Couleur : blanc – Blancheur entre 95 et 125 CIE 
– 100 gr/m2 ou 120 g/m²
– dimensions de l’enveloppe : 229 × 324mm
– FSC ou PEFC (ou équivalent) ou 100% recyclé (blauer Angel Label ou équivalent)
– Écolabel de l’UE ou équivalent.
– fermeture : auto-collante protégée par une bande de papier; Placement de la fenêtre : 60 mm du côté supérieur &amp; 28 mm du côté droit.
– Dimensions de la fenêtre : 45 × 110 mm</t>
  </si>
  <si>
    <t>Boîte de 250 enveloppes, enveloppe C4 sans fenêtre,
Caractéristiques :
– Couleur : blanc – Blancheur entre 95 et 125 CIE
– 100 gr/m² ou  120gr/m2 ; dimensions de l’enveloppe : 229 × 324 mm
– FSC ou PEFC (ou équivalent) ou 100% recyclé (blauer Angel Label ou équivalent)
– Écolabel de l’UE ou équivalent.
– fermeture auto-collante protégée par une bande de papier</t>
  </si>
  <si>
    <r>
      <t xml:space="preserve">Boîte de 500 enveloppes, Enveloppe C5 sans fenêtre
Caractéristiques : – Couleur : blanc
– Blancheur entre 95 et 125 CIE – 80 g/m²
- en papier offset standard (type TURBOMAIL), attention </t>
    </r>
    <r>
      <rPr>
        <u/>
        <sz val="8"/>
        <color rgb="FF00B050"/>
        <rFont val="Verdana"/>
        <family val="2"/>
      </rPr>
      <t>pas</t>
    </r>
    <r>
      <rPr>
        <sz val="8"/>
        <color rgb="FF00B050"/>
        <rFont val="Verdana"/>
        <family val="2"/>
      </rPr>
      <t xml:space="preserve"> cyclus offset
– fermeture : gommée ; dimensions de l’enveloppe : 162 × 229mm
– FSC ou PEFC (ou équivalent) ou 100% recyclé (blauer Angel Label ou équivalent)
– Écolabel de l’UE ou équivalent.
– Compatible avec les appareils : 
° Pitney Bowes DI380 ;
°Quadient DS-75i</t>
    </r>
  </si>
  <si>
    <r>
      <rPr>
        <sz val="8"/>
        <color rgb="FF00B050"/>
        <rFont val="Verdana"/>
        <family val="2"/>
      </rPr>
      <t xml:space="preserve">Boîte de 500 enveloppes, Enveloppe C5 avec fenêtre
Caractéristiques :
 – Couleur : blanc – Blancheur entre 95 et 125 CIE
- en papier offset standard (type TURBOMAIL), attention </t>
    </r>
    <r>
      <rPr>
        <u/>
        <sz val="8"/>
        <color rgb="FF00B050"/>
        <rFont val="Verdana"/>
        <family val="2"/>
      </rPr>
      <t>pas</t>
    </r>
    <r>
      <rPr>
        <sz val="8"/>
        <color rgb="FF00B050"/>
        <rFont val="Verdana"/>
        <family val="2"/>
      </rPr>
      <t xml:space="preserve"> cyclus offset
– FSC ou PEFC (ou équivalent) ou 100% recyclé (blauer Angel Label ou équivalent)
–  Écolabel de l’UE ou équivalent.
– 80 g/m²
– Placement de la fenêtre : 20 mm du côté droit et 70 mm du côté inférieur
– dimensions de l’enveloppe : 162 × 229 mm
– dimensions de la fenêtre : 40 × 110mm
– fermeture gommée
– Compatible avec les appareils : 
° Pitney Bowes DI380 ;
°Quadient DS-75i</t>
    </r>
  </si>
  <si>
    <t>Boîte de 5 rames</t>
  </si>
  <si>
    <t>Boîte de 500 enveloppes</t>
  </si>
  <si>
    <t>Boîte de 250 enveloppes</t>
  </si>
  <si>
    <t>Boîte de 550 enveloppes</t>
  </si>
  <si>
    <t xml:space="preserve">Boîte de 5 ramettes de ±500 feuilles de papier blanc, A4, 75 g
Caractéristiques :
- '-FSC/PEFC/FSC Mix ou équivalent
- Écolabel de l’UE ou équivalent
- Certifié d’une blancheur de 150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</si>
</sst>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64" formatCode="_-&quot;€ &quot;#,##0.00;[Red]_-&quot;€ -&quot;#,##0.00"/>
    <numFmt numFmtId="165" formatCode="0\ %"/>
    <numFmt numFmtId="166" formatCode="&quot;€ &quot;#,##0.00000"/>
    <numFmt numFmtId="167" formatCode="#,##0.00&quot; €&quot;"/>
    <numFmt numFmtId="168" formatCode="&quot;€ &quot;#,##0.00"/>
  </numFmts>
  <fonts count="14" x14ac:knownFonts="1">
    <font>
      <sz val="11"/>
      <color rgb="FF000000"/>
      <name val="Calibri"/>
      <family val="2"/>
      <charset val="1"/>
    </font>
    <font>
      <sz val="8"/>
      <color rgb="FFFFFFFF"/>
      <name val="Roboto"/>
    </font>
    <font>
      <b/>
      <sz val="8"/>
      <name val="Verdana"/>
      <family val="2"/>
      <charset val="1"/>
    </font>
    <font>
      <b/>
      <vertAlign val="superscript"/>
      <sz val="8"/>
      <name val="Verdana"/>
      <family val="2"/>
      <charset val="1"/>
    </font>
    <font>
      <b/>
      <sz val="8"/>
      <color rgb="FF0000FF"/>
      <name val="Verdana"/>
      <family val="2"/>
      <charset val="1"/>
    </font>
    <font>
      <sz val="8"/>
      <name val="Verdana"/>
      <family val="2"/>
      <charset val="1"/>
    </font>
    <font>
      <sz val="8"/>
      <name val="Roboto"/>
    </font>
    <font>
      <sz val="11"/>
      <name val="Calibri"/>
      <family val="2"/>
      <charset val="1"/>
    </font>
    <font>
      <sz val="8"/>
      <name val="Verdana"/>
      <family val="2"/>
    </font>
    <font>
      <sz val="8"/>
      <color rgb="FF00B050"/>
      <name val="Verdana"/>
      <family val="2"/>
    </font>
    <font>
      <sz val="8"/>
      <color rgb="FF000000"/>
      <name val="Verdana"/>
      <family val="2"/>
    </font>
    <font>
      <b/>
      <sz val="8"/>
      <color rgb="FF0000FF"/>
      <name val="Verdana"/>
      <family val="2"/>
    </font>
    <font>
      <sz val="8"/>
      <color rgb="FF00B050"/>
      <name val="Verdana"/>
      <family val="2"/>
      <charset val="1"/>
    </font>
    <font>
      <u/>
      <sz val="8"/>
      <color rgb="FF00B050"/>
      <name val="Verdana"/>
      <family val="2"/>
    </font>
  </fonts>
  <fills count="6">
    <fill>
      <patternFill patternType="none"/>
    </fill>
    <fill>
      <patternFill patternType="gray125"/>
    </fill>
    <fill>
      <patternFill patternType="solid">
        <fgColor rgb="FFF6F6F6"/>
        <bgColor rgb="FFFFFFFF"/>
      </patternFill>
    </fill>
    <fill>
      <patternFill patternType="solid">
        <fgColor rgb="FF808080"/>
        <bgColor rgb="FF969696"/>
      </patternFill>
    </fill>
    <fill>
      <patternFill patternType="solid">
        <fgColor rgb="FFC0C0C0"/>
        <bgColor rgb="FFCCCCFF"/>
      </patternFill>
    </fill>
    <fill>
      <patternFill patternType="solid">
        <fgColor rgb="FFFF0000"/>
        <bgColor indexed="64"/>
      </patternFill>
    </fill>
  </fills>
  <borders count="18">
    <border>
      <left/>
      <right/>
      <top/>
      <bottom/>
      <diagonal/>
    </border>
    <border>
      <left style="medium">
        <color auto="1"/>
      </left>
      <right style="thin">
        <color rgb="FF333333"/>
      </right>
      <top style="medium">
        <color auto="1"/>
      </top>
      <bottom style="thin">
        <color rgb="FF333333"/>
      </bottom>
      <diagonal/>
    </border>
    <border>
      <left style="thin">
        <color auto="1"/>
      </left>
      <right style="thin">
        <color rgb="FF333333"/>
      </right>
      <top style="medium">
        <color auto="1"/>
      </top>
      <bottom style="thin">
        <color rgb="FF333333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rgb="FF333333"/>
      </bottom>
      <diagonal/>
    </border>
    <border>
      <left/>
      <right style="thin">
        <color rgb="FF333333"/>
      </right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333333"/>
      </left>
      <right style="thin">
        <color rgb="FF333333"/>
      </right>
      <top/>
      <bottom style="thin">
        <color rgb="FF333333"/>
      </bottom>
      <diagonal/>
    </border>
    <border>
      <left/>
      <right style="thin">
        <color rgb="FF333333"/>
      </right>
      <top/>
      <bottom style="thin">
        <color rgb="FF333333"/>
      </bottom>
      <diagonal/>
    </border>
    <border>
      <left style="thick">
        <color rgb="FF333333"/>
      </left>
      <right/>
      <top/>
      <bottom style="thick">
        <color rgb="FF333333"/>
      </bottom>
      <diagonal/>
    </border>
    <border>
      <left/>
      <right/>
      <top/>
      <bottom style="thick">
        <color rgb="FF333333"/>
      </bottom>
      <diagonal/>
    </border>
    <border>
      <left style="thick">
        <color rgb="FF333333"/>
      </left>
      <right/>
      <top style="thick">
        <color rgb="FF333333"/>
      </top>
      <bottom style="thick">
        <color rgb="FF333333"/>
      </bottom>
      <diagonal/>
    </border>
    <border>
      <left/>
      <right/>
      <top style="thick">
        <color rgb="FF333333"/>
      </top>
      <bottom style="thick">
        <color rgb="FF333333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rgb="FF333333"/>
      </right>
      <top style="medium">
        <color auto="1"/>
      </top>
      <bottom style="thin">
        <color rgb="FF333333"/>
      </bottom>
      <diagonal/>
    </border>
    <border>
      <left style="medium">
        <color auto="1"/>
      </left>
      <right/>
      <top style="medium">
        <color auto="1"/>
      </top>
      <bottom style="thin">
        <color rgb="FF333333"/>
      </bottom>
      <diagonal/>
    </border>
    <border>
      <left style="thin">
        <color auto="1"/>
      </left>
      <right style="thin">
        <color rgb="FF333333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</borders>
  <cellStyleXfs count="3">
    <xf numFmtId="0" fontId="0" fillId="0" borderId="0"/>
    <xf numFmtId="0" fontId="1" fillId="2" borderId="0">
      <alignment vertical="center"/>
    </xf>
    <xf numFmtId="0" fontId="1" fillId="0" borderId="0">
      <alignment vertical="center"/>
    </xf>
  </cellStyleXfs>
  <cellXfs count="97">
    <xf numFmtId="0" fontId="0" fillId="0" borderId="0" xfId="0"/>
    <xf numFmtId="49" fontId="0" fillId="0" borderId="0" xfId="0" applyNumberFormat="1" applyAlignment="1">
      <alignment horizontal="center" vertical="center"/>
    </xf>
    <xf numFmtId="0" fontId="2" fillId="3" borderId="1" xfId="0" applyFont="1" applyFill="1" applyBorder="1" applyAlignment="1" applyProtection="1">
      <alignment horizontal="center" wrapText="1"/>
    </xf>
    <xf numFmtId="0" fontId="2" fillId="3" borderId="2" xfId="0" applyFont="1" applyFill="1" applyBorder="1" applyAlignment="1" applyProtection="1">
      <alignment horizontal="center"/>
      <protection locked="0"/>
    </xf>
    <xf numFmtId="0" fontId="2" fillId="3" borderId="2" xfId="0" applyFont="1" applyFill="1" applyBorder="1" applyAlignment="1">
      <alignment horizontal="center"/>
    </xf>
    <xf numFmtId="164" fontId="4" fillId="3" borderId="2" xfId="0" applyNumberFormat="1" applyFont="1" applyFill="1" applyBorder="1" applyAlignment="1" applyProtection="1">
      <alignment horizontal="left" vertical="center" wrapText="1"/>
      <protection locked="0"/>
    </xf>
    <xf numFmtId="0" fontId="4" fillId="3" borderId="2" xfId="0" applyFont="1" applyFill="1" applyBorder="1" applyAlignment="1" applyProtection="1">
      <alignment horizontal="center"/>
      <protection locked="0"/>
    </xf>
    <xf numFmtId="164" fontId="2" fillId="3" borderId="2" xfId="0" applyNumberFormat="1" applyFont="1" applyFill="1" applyBorder="1" applyAlignment="1">
      <alignment horizontal="right" wrapText="1"/>
    </xf>
    <xf numFmtId="165" fontId="2" fillId="3" borderId="2" xfId="0" applyNumberFormat="1" applyFont="1" applyFill="1" applyBorder="1" applyAlignment="1" applyProtection="1">
      <alignment horizontal="center" wrapText="1"/>
      <protection locked="0"/>
    </xf>
    <xf numFmtId="166" fontId="2" fillId="3" borderId="2" xfId="0" applyNumberFormat="1" applyFont="1" applyFill="1" applyBorder="1" applyAlignment="1">
      <alignment horizontal="right"/>
    </xf>
    <xf numFmtId="0" fontId="2" fillId="3" borderId="3" xfId="0" applyFont="1" applyFill="1" applyBorder="1" applyAlignment="1" applyProtection="1">
      <alignment horizontal="center" wrapText="1"/>
      <protection locked="0"/>
    </xf>
    <xf numFmtId="0" fontId="2" fillId="0" borderId="0" xfId="0" applyFont="1" applyBorder="1" applyAlignment="1">
      <alignment horizontal="center"/>
    </xf>
    <xf numFmtId="0" fontId="2" fillId="4" borderId="4" xfId="0" applyFont="1" applyFill="1" applyBorder="1" applyAlignment="1" applyProtection="1">
      <alignment horizontal="center"/>
    </xf>
    <xf numFmtId="0" fontId="2" fillId="4" borderId="4" xfId="0" applyFont="1" applyFill="1" applyBorder="1" applyAlignment="1">
      <alignment horizontal="center"/>
    </xf>
    <xf numFmtId="0" fontId="2" fillId="4" borderId="4" xfId="0" applyFont="1" applyFill="1" applyBorder="1" applyAlignment="1">
      <alignment horizontal="center" wrapText="1"/>
    </xf>
    <xf numFmtId="0" fontId="2" fillId="4" borderId="4" xfId="0" applyFont="1" applyFill="1" applyBorder="1" applyAlignment="1" applyProtection="1">
      <alignment horizontal="center" wrapText="1"/>
      <protection locked="0"/>
    </xf>
    <xf numFmtId="164" fontId="4" fillId="4" borderId="4" xfId="0" applyNumberFormat="1" applyFont="1" applyFill="1" applyBorder="1" applyAlignment="1" applyProtection="1">
      <alignment horizontal="right"/>
      <protection locked="0"/>
    </xf>
    <xf numFmtId="0" fontId="4" fillId="4" borderId="4" xfId="0" applyFont="1" applyFill="1" applyBorder="1" applyAlignment="1" applyProtection="1">
      <alignment horizontal="center"/>
      <protection locked="0"/>
    </xf>
    <xf numFmtId="164" fontId="2" fillId="4" borderId="4" xfId="0" applyNumberFormat="1" applyFont="1" applyFill="1" applyBorder="1" applyAlignment="1">
      <alignment horizontal="right"/>
    </xf>
    <xf numFmtId="165" fontId="2" fillId="4" borderId="0" xfId="0" applyNumberFormat="1" applyFont="1" applyFill="1" applyBorder="1" applyAlignment="1" applyProtection="1">
      <alignment horizontal="center"/>
      <protection locked="0"/>
    </xf>
    <xf numFmtId="166" fontId="2" fillId="4" borderId="0" xfId="0" applyNumberFormat="1" applyFont="1" applyFill="1" applyBorder="1" applyAlignment="1">
      <alignment horizontal="right"/>
    </xf>
    <xf numFmtId="0" fontId="0" fillId="0" borderId="5" xfId="0" applyBorder="1"/>
    <xf numFmtId="49" fontId="0" fillId="0" borderId="5" xfId="0" applyNumberFormat="1" applyBorder="1" applyAlignment="1">
      <alignment horizontal="center" vertical="center"/>
    </xf>
    <xf numFmtId="167" fontId="6" fillId="0" borderId="5" xfId="2" applyNumberFormat="1" applyFont="1" applyBorder="1">
      <alignment vertical="center"/>
    </xf>
    <xf numFmtId="0" fontId="0" fillId="0" borderId="0" xfId="0" applyAlignment="1">
      <alignment horizontal="center" vertical="center"/>
    </xf>
    <xf numFmtId="0" fontId="0" fillId="0" borderId="5" xfId="0" applyBorder="1"/>
    <xf numFmtId="167" fontId="6" fillId="0" borderId="5" xfId="2" applyNumberFormat="1" applyFont="1" applyBorder="1">
      <alignment vertical="center"/>
    </xf>
    <xf numFmtId="0" fontId="0" fillId="0" borderId="5" xfId="0" applyBorder="1" applyAlignment="1">
      <alignment horizontal="center" vertical="center"/>
    </xf>
    <xf numFmtId="0" fontId="5" fillId="4" borderId="4" xfId="0" applyFont="1" applyFill="1" applyBorder="1" applyAlignment="1" applyProtection="1">
      <alignment horizontal="center"/>
    </xf>
    <xf numFmtId="49" fontId="5" fillId="4" borderId="4" xfId="0" applyNumberFormat="1" applyFont="1" applyFill="1" applyBorder="1" applyAlignment="1">
      <alignment horizontal="center" vertical="center"/>
    </xf>
    <xf numFmtId="0" fontId="5" fillId="4" borderId="4" xfId="0" applyFont="1" applyFill="1" applyBorder="1" applyAlignment="1">
      <alignment horizontal="center"/>
    </xf>
    <xf numFmtId="164" fontId="5" fillId="4" borderId="4" xfId="0" applyNumberFormat="1" applyFont="1" applyFill="1" applyBorder="1" applyAlignment="1">
      <alignment horizontal="right"/>
    </xf>
    <xf numFmtId="165" fontId="5" fillId="4" borderId="0" xfId="0" applyNumberFormat="1" applyFont="1" applyFill="1" applyBorder="1" applyAlignment="1" applyProtection="1">
      <alignment horizontal="center"/>
      <protection locked="0"/>
    </xf>
    <xf numFmtId="165" fontId="2" fillId="4" borderId="9" xfId="0" applyNumberFormat="1" applyFont="1" applyFill="1" applyBorder="1" applyAlignment="1" applyProtection="1">
      <alignment horizontal="center"/>
      <protection locked="0"/>
    </xf>
    <xf numFmtId="166" fontId="2" fillId="4" borderId="9" xfId="0" applyNumberFormat="1" applyFont="1" applyFill="1" applyBorder="1" applyAlignment="1">
      <alignment horizontal="right" indent="2"/>
    </xf>
    <xf numFmtId="0" fontId="2" fillId="4" borderId="9" xfId="0" applyFont="1" applyFill="1" applyBorder="1" applyAlignment="1" applyProtection="1">
      <alignment horizontal="left"/>
      <protection locked="0"/>
    </xf>
    <xf numFmtId="165" fontId="2" fillId="0" borderId="11" xfId="0" applyNumberFormat="1" applyFont="1" applyBorder="1" applyAlignment="1" applyProtection="1">
      <alignment horizontal="center"/>
      <protection locked="0"/>
    </xf>
    <xf numFmtId="166" fontId="2" fillId="0" borderId="11" xfId="0" applyNumberFormat="1" applyFont="1" applyBorder="1" applyAlignment="1">
      <alignment horizontal="right" indent="2"/>
    </xf>
    <xf numFmtId="0" fontId="2" fillId="0" borderId="11" xfId="0" applyFont="1" applyBorder="1" applyAlignment="1" applyProtection="1">
      <alignment horizontal="left"/>
      <protection locked="0"/>
    </xf>
    <xf numFmtId="0" fontId="5" fillId="0" borderId="0" xfId="0" applyFont="1" applyBorder="1" applyAlignment="1">
      <alignment horizontal="center"/>
    </xf>
    <xf numFmtId="165" fontId="2" fillId="4" borderId="11" xfId="0" applyNumberFormat="1" applyFont="1" applyFill="1" applyBorder="1" applyAlignment="1" applyProtection="1">
      <alignment horizontal="center"/>
      <protection locked="0"/>
    </xf>
    <xf numFmtId="166" fontId="2" fillId="4" borderId="11" xfId="0" applyNumberFormat="1" applyFont="1" applyFill="1" applyBorder="1" applyAlignment="1">
      <alignment horizontal="right" indent="2"/>
    </xf>
    <xf numFmtId="0" fontId="2" fillId="4" borderId="11" xfId="0" applyFont="1" applyFill="1" applyBorder="1" applyAlignment="1" applyProtection="1">
      <alignment horizontal="left"/>
      <protection locked="0"/>
    </xf>
    <xf numFmtId="2" fontId="7" fillId="0" borderId="5" xfId="0" applyNumberFormat="1" applyFont="1" applyBorder="1"/>
    <xf numFmtId="2" fontId="0" fillId="0" borderId="5" xfId="0" applyNumberFormat="1" applyBorder="1"/>
    <xf numFmtId="2" fontId="2" fillId="4" borderId="4" xfId="0" applyNumberFormat="1" applyFont="1" applyFill="1" applyBorder="1" applyAlignment="1" applyProtection="1">
      <alignment horizontal="center" wrapText="1"/>
      <protection locked="0"/>
    </xf>
    <xf numFmtId="168" fontId="2" fillId="4" borderId="9" xfId="0" applyNumberFormat="1" applyFont="1" applyFill="1" applyBorder="1" applyAlignment="1">
      <alignment horizontal="right" indent="2"/>
    </xf>
    <xf numFmtId="49" fontId="2" fillId="4" borderId="0" xfId="0" applyNumberFormat="1" applyFont="1" applyFill="1" applyBorder="1" applyAlignment="1">
      <alignment horizontal="center" vertical="center"/>
    </xf>
    <xf numFmtId="0" fontId="2" fillId="4" borderId="5" xfId="0" applyFont="1" applyFill="1" applyBorder="1" applyAlignment="1">
      <alignment horizontal="left" wrapText="1"/>
    </xf>
    <xf numFmtId="168" fontId="2" fillId="4" borderId="11" xfId="0" applyNumberFormat="1" applyFont="1" applyFill="1" applyBorder="1" applyAlignment="1">
      <alignment horizontal="right" indent="2"/>
    </xf>
    <xf numFmtId="168" fontId="2" fillId="0" borderId="11" xfId="0" applyNumberFormat="1" applyFont="1" applyBorder="1" applyAlignment="1">
      <alignment horizontal="right" indent="2"/>
    </xf>
    <xf numFmtId="0" fontId="0" fillId="0" borderId="0" xfId="0" applyBorder="1"/>
    <xf numFmtId="0" fontId="0" fillId="5" borderId="5" xfId="0" applyFill="1" applyBorder="1"/>
    <xf numFmtId="0" fontId="0" fillId="0" borderId="5" xfId="0" applyFill="1" applyBorder="1" applyAlignment="1">
      <alignment horizontal="center" vertical="center"/>
    </xf>
    <xf numFmtId="0" fontId="0" fillId="0" borderId="12" xfId="0" applyBorder="1"/>
    <xf numFmtId="0" fontId="0" fillId="0" borderId="12" xfId="0" applyFill="1" applyBorder="1" applyAlignment="1">
      <alignment horizontal="center" vertical="center"/>
    </xf>
    <xf numFmtId="2" fontId="0" fillId="0" borderId="12" xfId="0" applyNumberFormat="1" applyBorder="1"/>
    <xf numFmtId="167" fontId="6" fillId="0" borderId="12" xfId="2" applyNumberFormat="1" applyFont="1" applyBorder="1">
      <alignment vertical="center"/>
    </xf>
    <xf numFmtId="0" fontId="2" fillId="4" borderId="12" xfId="0" applyFont="1" applyFill="1" applyBorder="1" applyAlignment="1">
      <alignment vertical="top" wrapText="1"/>
    </xf>
    <xf numFmtId="0" fontId="2" fillId="4" borderId="0" xfId="0" applyFont="1" applyFill="1" applyBorder="1" applyAlignment="1">
      <alignment horizontal="left" vertical="top" wrapText="1"/>
    </xf>
    <xf numFmtId="0" fontId="2" fillId="3" borderId="14" xfId="0" applyFont="1" applyFill="1" applyBorder="1" applyAlignment="1">
      <alignment horizontal="left"/>
    </xf>
    <xf numFmtId="0" fontId="2" fillId="3" borderId="5" xfId="0" applyFont="1" applyFill="1" applyBorder="1" applyAlignment="1" applyProtection="1">
      <alignment horizontal="center" wrapText="1"/>
    </xf>
    <xf numFmtId="0" fontId="2" fillId="3" borderId="15" xfId="0" applyFont="1" applyFill="1" applyBorder="1" applyAlignment="1" applyProtection="1">
      <alignment horizontal="center" wrapText="1"/>
    </xf>
    <xf numFmtId="0" fontId="2" fillId="3" borderId="5" xfId="0" applyFont="1" applyFill="1" applyBorder="1" applyAlignment="1">
      <alignment horizontal="left"/>
    </xf>
    <xf numFmtId="0" fontId="5" fillId="0" borderId="5" xfId="0" applyFont="1" applyBorder="1" applyAlignment="1">
      <alignment vertical="top" wrapText="1"/>
    </xf>
    <xf numFmtId="0" fontId="0" fillId="0" borderId="5" xfId="0" applyFill="1" applyBorder="1"/>
    <xf numFmtId="0" fontId="5" fillId="0" borderId="5" xfId="0" applyFont="1" applyBorder="1" applyAlignment="1">
      <alignment wrapText="1"/>
    </xf>
    <xf numFmtId="9" fontId="10" fillId="0" borderId="5" xfId="0" applyNumberFormat="1" applyFont="1" applyBorder="1"/>
    <xf numFmtId="0" fontId="10" fillId="0" borderId="5" xfId="0" applyFont="1" applyBorder="1"/>
    <xf numFmtId="164" fontId="2" fillId="4" borderId="0" xfId="0" applyNumberFormat="1" applyFont="1" applyFill="1" applyBorder="1" applyAlignment="1">
      <alignment horizontal="right"/>
    </xf>
    <xf numFmtId="165" fontId="2" fillId="3" borderId="16" xfId="0" applyNumberFormat="1" applyFont="1" applyFill="1" applyBorder="1" applyAlignment="1" applyProtection="1">
      <alignment horizontal="center" wrapText="1"/>
      <protection locked="0"/>
    </xf>
    <xf numFmtId="165" fontId="2" fillId="4" borderId="5" xfId="0" applyNumberFormat="1" applyFont="1" applyFill="1" applyBorder="1" applyAlignment="1" applyProtection="1">
      <alignment horizontal="center"/>
      <protection locked="0"/>
    </xf>
    <xf numFmtId="0" fontId="2" fillId="3" borderId="17" xfId="0" applyFont="1" applyFill="1" applyBorder="1" applyAlignment="1" applyProtection="1">
      <alignment horizontal="center" wrapText="1"/>
      <protection locked="0"/>
    </xf>
    <xf numFmtId="166" fontId="2" fillId="4" borderId="5" xfId="0" applyNumberFormat="1" applyFont="1" applyFill="1" applyBorder="1" applyAlignment="1">
      <alignment horizontal="right"/>
    </xf>
    <xf numFmtId="0" fontId="10" fillId="0" borderId="5" xfId="0" applyFont="1" applyBorder="1" applyAlignment="1">
      <alignment vertical="top" wrapText="1"/>
    </xf>
    <xf numFmtId="0" fontId="10" fillId="0" borderId="0" xfId="0" applyFont="1" applyAlignment="1">
      <alignment vertical="top" wrapText="1"/>
    </xf>
    <xf numFmtId="9" fontId="10" fillId="0" borderId="12" xfId="0" applyNumberFormat="1" applyFont="1" applyBorder="1"/>
    <xf numFmtId="0" fontId="10" fillId="0" borderId="12" xfId="0" applyFont="1" applyBorder="1"/>
    <xf numFmtId="0" fontId="5" fillId="0" borderId="12" xfId="0" applyFont="1" applyBorder="1" applyAlignment="1">
      <alignment wrapText="1"/>
    </xf>
    <xf numFmtId="0" fontId="11" fillId="4" borderId="4" xfId="0" applyFont="1" applyFill="1" applyBorder="1" applyAlignment="1" applyProtection="1">
      <alignment horizontal="center"/>
      <protection locked="0"/>
    </xf>
    <xf numFmtId="164" fontId="8" fillId="4" borderId="4" xfId="0" applyNumberFormat="1" applyFont="1" applyFill="1" applyBorder="1" applyAlignment="1">
      <alignment horizontal="right"/>
    </xf>
    <xf numFmtId="165" fontId="8" fillId="4" borderId="0" xfId="0" applyNumberFormat="1" applyFont="1" applyFill="1" applyBorder="1" applyAlignment="1" applyProtection="1">
      <alignment horizontal="center"/>
      <protection locked="0"/>
    </xf>
    <xf numFmtId="0" fontId="10" fillId="0" borderId="0" xfId="0" applyFont="1" applyBorder="1"/>
    <xf numFmtId="0" fontId="10" fillId="0" borderId="0" xfId="0" applyFont="1"/>
    <xf numFmtId="0" fontId="0" fillId="0" borderId="0" xfId="0" applyFill="1"/>
    <xf numFmtId="0" fontId="9" fillId="0" borderId="7" xfId="0" applyFont="1" applyBorder="1" applyAlignment="1">
      <alignment horizontal="left" vertical="top" wrapText="1"/>
    </xf>
    <xf numFmtId="0" fontId="9" fillId="0" borderId="6" xfId="0" applyFont="1" applyFill="1" applyBorder="1" applyAlignment="1">
      <alignment horizontal="left" vertical="top" wrapText="1"/>
    </xf>
    <xf numFmtId="0" fontId="9" fillId="0" borderId="7" xfId="0" applyFont="1" applyFill="1" applyBorder="1" applyAlignment="1">
      <alignment horizontal="left" vertical="top" wrapText="1"/>
    </xf>
    <xf numFmtId="0" fontId="12" fillId="0" borderId="7" xfId="0" applyFont="1" applyBorder="1" applyAlignment="1">
      <alignment horizontal="left" vertical="top" wrapText="1"/>
    </xf>
    <xf numFmtId="0" fontId="12" fillId="0" borderId="6" xfId="0" applyFont="1" applyBorder="1" applyAlignment="1">
      <alignment horizontal="left" vertical="top" wrapText="1"/>
    </xf>
    <xf numFmtId="0" fontId="12" fillId="0" borderId="13" xfId="0" applyFont="1" applyFill="1" applyBorder="1" applyAlignment="1">
      <alignment horizontal="left" vertical="top" wrapText="1"/>
    </xf>
    <xf numFmtId="0" fontId="9" fillId="0" borderId="13" xfId="0" applyFont="1" applyFill="1" applyBorder="1" applyAlignment="1">
      <alignment horizontal="left" vertical="top" wrapText="1"/>
    </xf>
    <xf numFmtId="0" fontId="9" fillId="0" borderId="5" xfId="0" applyFont="1" applyFill="1" applyBorder="1" applyAlignment="1">
      <alignment horizontal="left" vertical="top" wrapText="1"/>
    </xf>
    <xf numFmtId="0" fontId="2" fillId="4" borderId="8" xfId="0" applyFont="1" applyFill="1" applyBorder="1" applyAlignment="1" applyProtection="1">
      <alignment horizontal="right" wrapText="1"/>
      <protection locked="0"/>
    </xf>
    <xf numFmtId="0" fontId="2" fillId="0" borderId="10" xfId="0" applyFont="1" applyBorder="1" applyAlignment="1" applyProtection="1">
      <alignment horizontal="right" wrapText="1"/>
      <protection locked="0"/>
    </xf>
    <xf numFmtId="0" fontId="2" fillId="4" borderId="10" xfId="0" applyFont="1" applyFill="1" applyBorder="1" applyAlignment="1" applyProtection="1">
      <alignment horizontal="right" wrapText="1"/>
      <protection locked="0"/>
    </xf>
    <xf numFmtId="0" fontId="8" fillId="0" borderId="7" xfId="0" applyFont="1" applyFill="1" applyBorder="1" applyAlignment="1">
      <alignment horizontal="left" vertical="top" wrapText="1"/>
    </xf>
  </cellXfs>
  <cellStyles count="3">
    <cellStyle name="DataStyleEven" xfId="1" xr:uid="{00000000-0005-0000-0000-000000000000}"/>
    <cellStyle name="DataStyleOdd" xfId="2" xr:uid="{00000000-0005-0000-0000-000001000000}"/>
    <cellStyle name="Standaard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6F6F6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Kantoorthema">
  <a:themeElements>
    <a:clrScheme name="Kantoor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antoor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toor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41"/>
  <sheetViews>
    <sheetView topLeftCell="A37" zoomScale="90" zoomScaleNormal="90" workbookViewId="0">
      <selection activeCell="C34" sqref="C34"/>
    </sheetView>
  </sheetViews>
  <sheetFormatPr defaultColWidth="15.5546875" defaultRowHeight="14.4" x14ac:dyDescent="0.3"/>
  <cols>
    <col min="1" max="1" width="13.33203125" customWidth="1"/>
    <col min="2" max="2" width="11.77734375" style="1" hidden="1" customWidth="1"/>
    <col min="3" max="3" width="79.77734375" customWidth="1"/>
    <col min="4" max="4" width="4.88671875" customWidth="1"/>
    <col min="5" max="5" width="10.21875" bestFit="1" customWidth="1"/>
    <col min="6" max="6" width="10.21875" customWidth="1"/>
    <col min="7" max="7" width="12" hidden="1" customWidth="1"/>
    <col min="8" max="8" width="12" customWidth="1"/>
    <col min="9" max="9" width="25.6640625" hidden="1" customWidth="1"/>
    <col min="10" max="10" width="11.88671875" customWidth="1"/>
    <col min="11" max="11" width="18.5546875" customWidth="1"/>
    <col min="12" max="12" width="2.109375" hidden="1" customWidth="1"/>
    <col min="13" max="13" width="46.21875" customWidth="1"/>
    <col min="14" max="14" width="11.5546875" customWidth="1"/>
  </cols>
  <sheetData>
    <row r="1" spans="1:14" s="11" customFormat="1" ht="20.399999999999999" x14ac:dyDescent="0.2">
      <c r="A1" s="2" t="s">
        <v>50</v>
      </c>
      <c r="B1" s="62" t="s">
        <v>0</v>
      </c>
      <c r="C1" s="61" t="s">
        <v>47</v>
      </c>
      <c r="D1" s="63" t="s">
        <v>1</v>
      </c>
      <c r="E1" s="3" t="s">
        <v>2</v>
      </c>
      <c r="F1" s="3" t="s">
        <v>7</v>
      </c>
      <c r="G1" s="4" t="s">
        <v>3</v>
      </c>
      <c r="H1" s="5" t="s">
        <v>52</v>
      </c>
      <c r="I1" s="6" t="s">
        <v>4</v>
      </c>
      <c r="J1" s="7" t="s">
        <v>53</v>
      </c>
      <c r="K1" s="8" t="s">
        <v>54</v>
      </c>
      <c r="L1" s="9" t="s">
        <v>5</v>
      </c>
      <c r="M1" s="70" t="s">
        <v>55</v>
      </c>
      <c r="N1" s="72" t="s">
        <v>56</v>
      </c>
    </row>
    <row r="2" spans="1:14" s="11" customFormat="1" ht="21.6" customHeight="1" x14ac:dyDescent="0.2">
      <c r="A2" s="12"/>
      <c r="B2" s="47"/>
      <c r="C2" s="48" t="s">
        <v>49</v>
      </c>
      <c r="D2" s="13"/>
      <c r="E2" s="13"/>
      <c r="F2" s="13"/>
      <c r="G2" s="15"/>
      <c r="H2" s="15"/>
      <c r="I2" s="14"/>
      <c r="J2" s="16"/>
      <c r="K2" s="17"/>
      <c r="L2" s="69"/>
      <c r="M2" s="71"/>
      <c r="N2" s="73"/>
    </row>
    <row r="3" spans="1:14" ht="54" customHeight="1" x14ac:dyDescent="0.3">
      <c r="A3" s="21">
        <v>1</v>
      </c>
      <c r="B3" s="22"/>
      <c r="C3" s="64" t="s">
        <v>8</v>
      </c>
      <c r="D3" s="66" t="s">
        <v>6</v>
      </c>
      <c r="E3" s="66" t="s">
        <v>51</v>
      </c>
      <c r="F3" s="66">
        <f>800+0</f>
        <v>800</v>
      </c>
      <c r="G3" s="21"/>
      <c r="H3" s="43"/>
      <c r="I3" s="21"/>
      <c r="J3" s="23"/>
      <c r="K3" s="67">
        <v>0.21</v>
      </c>
      <c r="L3" s="21"/>
      <c r="M3" s="68" t="s">
        <v>57</v>
      </c>
      <c r="N3" s="21"/>
    </row>
    <row r="4" spans="1:14" ht="55.8" customHeight="1" x14ac:dyDescent="0.3">
      <c r="A4" s="21">
        <v>2</v>
      </c>
      <c r="B4" s="22">
        <v>3701</v>
      </c>
      <c r="C4" s="64" t="s">
        <v>9</v>
      </c>
      <c r="D4" s="66" t="s">
        <v>6</v>
      </c>
      <c r="E4" s="66" t="s">
        <v>51</v>
      </c>
      <c r="F4" s="66">
        <f>32+1751</f>
        <v>1783</v>
      </c>
      <c r="G4" s="21"/>
      <c r="H4" s="44"/>
      <c r="I4" s="21"/>
      <c r="J4" s="26"/>
      <c r="K4" s="67">
        <v>0.21</v>
      </c>
      <c r="L4" s="21"/>
      <c r="M4" s="68" t="s">
        <v>57</v>
      </c>
      <c r="N4" s="21"/>
    </row>
    <row r="5" spans="1:14" ht="57.6" customHeight="1" x14ac:dyDescent="0.3">
      <c r="A5" s="65">
        <v>3</v>
      </c>
      <c r="B5" s="22" t="s">
        <v>11</v>
      </c>
      <c r="C5" s="64" t="s">
        <v>10</v>
      </c>
      <c r="D5" s="66" t="s">
        <v>6</v>
      </c>
      <c r="E5" s="66" t="s">
        <v>51</v>
      </c>
      <c r="F5" s="66">
        <f>800+156950</f>
        <v>157750</v>
      </c>
      <c r="G5" s="52"/>
      <c r="H5" s="44"/>
      <c r="I5" s="25"/>
      <c r="J5" s="26"/>
      <c r="K5" s="67">
        <v>0.21</v>
      </c>
      <c r="L5" s="51"/>
      <c r="M5" s="68" t="s">
        <v>57</v>
      </c>
      <c r="N5" s="25"/>
    </row>
    <row r="6" spans="1:14" ht="55.2" customHeight="1" x14ac:dyDescent="0.3">
      <c r="A6" s="25">
        <v>4</v>
      </c>
      <c r="B6" s="24">
        <v>8815</v>
      </c>
      <c r="C6" s="64" t="s">
        <v>12</v>
      </c>
      <c r="D6" s="66" t="s">
        <v>6</v>
      </c>
      <c r="E6" s="66" t="s">
        <v>51</v>
      </c>
      <c r="F6" s="66">
        <f>825+0</f>
        <v>825</v>
      </c>
      <c r="G6" s="21"/>
      <c r="H6" s="44"/>
      <c r="I6" s="21"/>
      <c r="J6" s="26"/>
      <c r="K6" s="67">
        <v>0.21</v>
      </c>
      <c r="M6" s="68" t="s">
        <v>57</v>
      </c>
      <c r="N6" s="25"/>
    </row>
    <row r="7" spans="1:14" ht="43.2" customHeight="1" x14ac:dyDescent="0.3">
      <c r="A7" s="25">
        <v>5</v>
      </c>
      <c r="B7" s="27">
        <v>5549</v>
      </c>
      <c r="C7" s="64" t="s">
        <v>13</v>
      </c>
      <c r="D7" s="66" t="s">
        <v>6</v>
      </c>
      <c r="E7" s="66" t="s">
        <v>51</v>
      </c>
      <c r="F7" s="66">
        <f>300+434</f>
        <v>734</v>
      </c>
      <c r="G7" s="21"/>
      <c r="H7" s="44"/>
      <c r="I7" s="21"/>
      <c r="J7" s="26"/>
      <c r="K7" s="67">
        <v>0.21</v>
      </c>
      <c r="L7" s="21"/>
      <c r="M7" s="68" t="s">
        <v>58</v>
      </c>
      <c r="N7" s="21"/>
    </row>
    <row r="8" spans="1:14" ht="40.799999999999997" x14ac:dyDescent="0.3">
      <c r="A8" s="25">
        <v>6</v>
      </c>
      <c r="B8" s="27">
        <v>3892</v>
      </c>
      <c r="C8" s="64" t="s">
        <v>14</v>
      </c>
      <c r="D8" s="66" t="s">
        <v>6</v>
      </c>
      <c r="E8" s="66" t="s">
        <v>51</v>
      </c>
      <c r="F8" s="66">
        <f>40+0</f>
        <v>40</v>
      </c>
      <c r="G8" s="21"/>
      <c r="H8" s="44"/>
      <c r="I8" s="21"/>
      <c r="J8" s="26"/>
      <c r="K8" s="67">
        <v>0.21</v>
      </c>
      <c r="L8" s="21"/>
      <c r="M8" s="68" t="s">
        <v>58</v>
      </c>
      <c r="N8" s="21"/>
    </row>
    <row r="9" spans="1:14" ht="40.799999999999997" x14ac:dyDescent="0.3">
      <c r="A9" s="25">
        <v>7</v>
      </c>
      <c r="B9" s="27">
        <v>3893</v>
      </c>
      <c r="C9" s="64" t="s">
        <v>15</v>
      </c>
      <c r="D9" s="66" t="s">
        <v>6</v>
      </c>
      <c r="E9" s="66" t="s">
        <v>51</v>
      </c>
      <c r="F9" s="66">
        <f>90+175</f>
        <v>265</v>
      </c>
      <c r="G9" s="21"/>
      <c r="H9" s="44"/>
      <c r="I9" s="21"/>
      <c r="J9" s="26"/>
      <c r="K9" s="67">
        <v>0.21</v>
      </c>
      <c r="L9" s="21"/>
      <c r="M9" s="68" t="s">
        <v>59</v>
      </c>
      <c r="N9" s="21"/>
    </row>
    <row r="10" spans="1:14" ht="40.799999999999997" x14ac:dyDescent="0.3">
      <c r="A10" s="25">
        <v>8</v>
      </c>
      <c r="B10" s="22">
        <v>3793</v>
      </c>
      <c r="C10" s="64" t="s">
        <v>16</v>
      </c>
      <c r="D10" s="66" t="s">
        <v>6</v>
      </c>
      <c r="E10" s="66" t="s">
        <v>51</v>
      </c>
      <c r="F10" s="66">
        <f>30+0</f>
        <v>30</v>
      </c>
      <c r="G10" s="21"/>
      <c r="H10" s="44"/>
      <c r="I10" s="21"/>
      <c r="J10" s="26"/>
      <c r="K10" s="67">
        <v>0.21</v>
      </c>
      <c r="L10" s="21"/>
      <c r="M10" s="68" t="s">
        <v>60</v>
      </c>
      <c r="N10" s="21"/>
    </row>
    <row r="11" spans="1:14" ht="40.799999999999997" x14ac:dyDescent="0.3">
      <c r="A11" s="25">
        <v>9</v>
      </c>
      <c r="B11" s="22" t="s">
        <v>18</v>
      </c>
      <c r="C11" s="64" t="s">
        <v>17</v>
      </c>
      <c r="D11" s="66" t="s">
        <v>6</v>
      </c>
      <c r="E11" s="66" t="s">
        <v>51</v>
      </c>
      <c r="F11" s="66">
        <f>20+0</f>
        <v>20</v>
      </c>
      <c r="G11" s="21"/>
      <c r="H11" s="44"/>
      <c r="I11" s="21"/>
      <c r="J11" s="26"/>
      <c r="K11" s="67">
        <v>0.21</v>
      </c>
      <c r="L11" s="21"/>
      <c r="M11" s="68" t="s">
        <v>60</v>
      </c>
      <c r="N11" s="21"/>
    </row>
    <row r="12" spans="1:14" ht="40.799999999999997" x14ac:dyDescent="0.3">
      <c r="A12" s="25">
        <v>10</v>
      </c>
      <c r="B12" s="27">
        <v>4083</v>
      </c>
      <c r="C12" s="64" t="s">
        <v>19</v>
      </c>
      <c r="D12" s="66" t="s">
        <v>6</v>
      </c>
      <c r="E12" s="66" t="s">
        <v>51</v>
      </c>
      <c r="F12" s="66">
        <f>30+1161</f>
        <v>1191</v>
      </c>
      <c r="G12" s="21"/>
      <c r="H12" s="44"/>
      <c r="I12" s="21"/>
      <c r="J12" s="26"/>
      <c r="K12" s="67">
        <v>0.21</v>
      </c>
      <c r="L12" s="21"/>
      <c r="M12" s="68" t="s">
        <v>60</v>
      </c>
      <c r="N12" s="21"/>
    </row>
    <row r="13" spans="1:14" ht="40.799999999999997" x14ac:dyDescent="0.3">
      <c r="A13" s="25">
        <v>11</v>
      </c>
      <c r="B13" s="27">
        <v>5550</v>
      </c>
      <c r="C13" s="64" t="s">
        <v>20</v>
      </c>
      <c r="D13" s="66" t="s">
        <v>6</v>
      </c>
      <c r="E13" s="66" t="s">
        <v>51</v>
      </c>
      <c r="F13" s="66">
        <f>30+9</f>
        <v>39</v>
      </c>
      <c r="G13" s="21"/>
      <c r="H13" s="44"/>
      <c r="I13" s="21"/>
      <c r="J13" s="26"/>
      <c r="K13" s="67">
        <v>0.21</v>
      </c>
      <c r="L13" s="21"/>
      <c r="M13" s="68" t="s">
        <v>60</v>
      </c>
      <c r="N13" s="21"/>
    </row>
    <row r="14" spans="1:14" ht="40.799999999999997" x14ac:dyDescent="0.3">
      <c r="A14" s="25">
        <v>12</v>
      </c>
      <c r="B14" s="27">
        <v>6066</v>
      </c>
      <c r="C14" s="64" t="s">
        <v>21</v>
      </c>
      <c r="D14" s="66" t="s">
        <v>6</v>
      </c>
      <c r="E14" s="66" t="s">
        <v>51</v>
      </c>
      <c r="F14" s="66">
        <f>20+0</f>
        <v>20</v>
      </c>
      <c r="G14" s="21"/>
      <c r="H14" s="44"/>
      <c r="I14" s="21"/>
      <c r="J14" s="26"/>
      <c r="K14" s="67">
        <v>0.21</v>
      </c>
      <c r="L14" s="21"/>
      <c r="M14" s="68" t="s">
        <v>60</v>
      </c>
      <c r="N14" s="21"/>
    </row>
    <row r="15" spans="1:14" ht="40.799999999999997" x14ac:dyDescent="0.3">
      <c r="A15" s="25">
        <v>13</v>
      </c>
      <c r="B15" s="27">
        <v>6067</v>
      </c>
      <c r="C15" s="64" t="s">
        <v>22</v>
      </c>
      <c r="D15" s="66" t="s">
        <v>6</v>
      </c>
      <c r="E15" s="66" t="s">
        <v>51</v>
      </c>
      <c r="F15" s="66">
        <f>20+19</f>
        <v>39</v>
      </c>
      <c r="G15" s="21"/>
      <c r="H15" s="44"/>
      <c r="I15" s="21"/>
      <c r="J15" s="26"/>
      <c r="K15" s="67">
        <v>0.21</v>
      </c>
      <c r="L15" s="21"/>
      <c r="M15" s="68" t="s">
        <v>60</v>
      </c>
      <c r="N15" s="21"/>
    </row>
    <row r="16" spans="1:14" ht="40.799999999999997" x14ac:dyDescent="0.3">
      <c r="A16" s="25">
        <v>14</v>
      </c>
      <c r="B16" s="27">
        <v>3886</v>
      </c>
      <c r="C16" s="64" t="s">
        <v>23</v>
      </c>
      <c r="D16" s="66" t="s">
        <v>6</v>
      </c>
      <c r="E16" s="66" t="s">
        <v>51</v>
      </c>
      <c r="F16" s="66">
        <f>20+18</f>
        <v>38</v>
      </c>
      <c r="G16" s="21"/>
      <c r="H16" s="44"/>
      <c r="I16" s="21"/>
      <c r="J16" s="26"/>
      <c r="K16" s="67">
        <v>0.21</v>
      </c>
      <c r="L16" s="21"/>
      <c r="M16" s="68" t="s">
        <v>58</v>
      </c>
      <c r="N16" s="21"/>
    </row>
    <row r="17" spans="1:14" ht="40.799999999999997" x14ac:dyDescent="0.3">
      <c r="A17" s="25">
        <v>15</v>
      </c>
      <c r="B17" s="27">
        <v>3887</v>
      </c>
      <c r="C17" s="64" t="s">
        <v>24</v>
      </c>
      <c r="D17" s="66" t="s">
        <v>6</v>
      </c>
      <c r="E17" s="66" t="s">
        <v>51</v>
      </c>
      <c r="F17" s="66">
        <f>25+0</f>
        <v>25</v>
      </c>
      <c r="G17" s="21"/>
      <c r="H17" s="44"/>
      <c r="I17" s="21"/>
      <c r="J17" s="26"/>
      <c r="K17" s="67">
        <v>0.21</v>
      </c>
      <c r="L17" s="21"/>
      <c r="M17" s="68" t="s">
        <v>58</v>
      </c>
      <c r="N17" s="21"/>
    </row>
    <row r="18" spans="1:14" ht="40.799999999999997" x14ac:dyDescent="0.3">
      <c r="A18" s="25">
        <v>16</v>
      </c>
      <c r="B18" s="27">
        <v>7348</v>
      </c>
      <c r="C18" s="64" t="s">
        <v>25</v>
      </c>
      <c r="D18" s="66" t="s">
        <v>6</v>
      </c>
      <c r="E18" s="66" t="s">
        <v>51</v>
      </c>
      <c r="F18" s="66">
        <f>25+0</f>
        <v>25</v>
      </c>
      <c r="G18" s="21"/>
      <c r="H18" s="44"/>
      <c r="I18" s="21"/>
      <c r="J18" s="26"/>
      <c r="K18" s="67">
        <v>0.21</v>
      </c>
      <c r="L18" s="21"/>
      <c r="M18" s="68" t="s">
        <v>58</v>
      </c>
      <c r="N18" s="21"/>
    </row>
    <row r="19" spans="1:14" ht="40.799999999999997" x14ac:dyDescent="0.3">
      <c r="A19" s="25">
        <v>17</v>
      </c>
      <c r="B19" s="27">
        <v>8067</v>
      </c>
      <c r="C19" s="64" t="s">
        <v>26</v>
      </c>
      <c r="D19" s="66" t="s">
        <v>6</v>
      </c>
      <c r="E19" s="66" t="s">
        <v>51</v>
      </c>
      <c r="F19" s="66">
        <f>25+18</f>
        <v>43</v>
      </c>
      <c r="G19" s="21"/>
      <c r="H19" s="44"/>
      <c r="I19" s="21"/>
      <c r="J19" s="26"/>
      <c r="K19" s="67">
        <v>0.21</v>
      </c>
      <c r="L19" s="21"/>
      <c r="M19" s="68" t="s">
        <v>58</v>
      </c>
      <c r="N19" s="21"/>
    </row>
    <row r="20" spans="1:14" ht="40.799999999999997" x14ac:dyDescent="0.3">
      <c r="A20" s="25">
        <v>18</v>
      </c>
      <c r="B20" s="27">
        <v>8071</v>
      </c>
      <c r="C20" s="64" t="s">
        <v>27</v>
      </c>
      <c r="D20" s="66" t="s">
        <v>6</v>
      </c>
      <c r="E20" s="66" t="s">
        <v>51</v>
      </c>
      <c r="F20" s="66">
        <f>20+24</f>
        <v>44</v>
      </c>
      <c r="G20" s="21"/>
      <c r="H20" s="44"/>
      <c r="I20" s="21"/>
      <c r="J20" s="26"/>
      <c r="K20" s="67">
        <v>0.21</v>
      </c>
      <c r="L20" s="21"/>
      <c r="M20" s="68" t="s">
        <v>58</v>
      </c>
      <c r="N20" s="21"/>
    </row>
    <row r="21" spans="1:14" ht="40.799999999999997" x14ac:dyDescent="0.3">
      <c r="A21" s="25">
        <v>19</v>
      </c>
      <c r="B21" s="27">
        <v>8095</v>
      </c>
      <c r="C21" s="64" t="s">
        <v>28</v>
      </c>
      <c r="D21" s="66" t="s">
        <v>6</v>
      </c>
      <c r="E21" s="66" t="s">
        <v>51</v>
      </c>
      <c r="F21" s="66">
        <f>20+0</f>
        <v>20</v>
      </c>
      <c r="G21" s="21"/>
      <c r="H21" s="44"/>
      <c r="I21" s="21"/>
      <c r="J21" s="26"/>
      <c r="K21" s="67">
        <v>0.21</v>
      </c>
      <c r="L21" s="21"/>
      <c r="M21" s="68" t="s">
        <v>58</v>
      </c>
      <c r="N21" s="21"/>
    </row>
    <row r="22" spans="1:14" ht="40.799999999999997" x14ac:dyDescent="0.3">
      <c r="A22" s="25">
        <v>20</v>
      </c>
      <c r="B22" s="27">
        <v>8817</v>
      </c>
      <c r="C22" s="64" t="s">
        <v>29</v>
      </c>
      <c r="D22" s="66" t="s">
        <v>6</v>
      </c>
      <c r="E22" s="66" t="s">
        <v>51</v>
      </c>
      <c r="F22" s="66">
        <f>20+0</f>
        <v>20</v>
      </c>
      <c r="G22" s="21"/>
      <c r="H22" s="44"/>
      <c r="I22" s="21"/>
      <c r="J22" s="26"/>
      <c r="K22" s="67">
        <v>0.21</v>
      </c>
      <c r="L22" s="21"/>
      <c r="M22" s="68" t="s">
        <v>58</v>
      </c>
      <c r="N22" s="21"/>
    </row>
    <row r="23" spans="1:14" ht="40.799999999999997" x14ac:dyDescent="0.3">
      <c r="A23" s="25">
        <v>21</v>
      </c>
      <c r="B23" s="27">
        <v>5551</v>
      </c>
      <c r="C23" s="64" t="s">
        <v>30</v>
      </c>
      <c r="D23" s="66" t="s">
        <v>6</v>
      </c>
      <c r="E23" s="66" t="s">
        <v>51</v>
      </c>
      <c r="F23" s="66">
        <f>25+14</f>
        <v>39</v>
      </c>
      <c r="G23" s="21"/>
      <c r="H23" s="44"/>
      <c r="I23" s="21"/>
      <c r="J23" s="26"/>
      <c r="K23" s="67">
        <v>0.21</v>
      </c>
      <c r="L23" s="21"/>
      <c r="M23" s="68" t="s">
        <v>58</v>
      </c>
      <c r="N23" s="21"/>
    </row>
    <row r="24" spans="1:14" ht="40.799999999999997" x14ac:dyDescent="0.3">
      <c r="A24" s="25">
        <v>22</v>
      </c>
      <c r="B24" s="27">
        <v>5552</v>
      </c>
      <c r="C24" s="64" t="s">
        <v>31</v>
      </c>
      <c r="D24" s="66" t="s">
        <v>6</v>
      </c>
      <c r="E24" s="66" t="s">
        <v>51</v>
      </c>
      <c r="F24" s="66">
        <f>20+201</f>
        <v>221</v>
      </c>
      <c r="G24" s="21"/>
      <c r="H24" s="44"/>
      <c r="I24" s="21"/>
      <c r="J24" s="26"/>
      <c r="K24" s="67">
        <v>0.21</v>
      </c>
      <c r="L24" s="21"/>
      <c r="M24" s="68" t="s">
        <v>58</v>
      </c>
      <c r="N24" s="21"/>
    </row>
    <row r="25" spans="1:14" ht="40.799999999999997" x14ac:dyDescent="0.3">
      <c r="A25" s="25">
        <v>23</v>
      </c>
      <c r="B25" s="27">
        <v>8068</v>
      </c>
      <c r="C25" s="64" t="s">
        <v>32</v>
      </c>
      <c r="D25" s="66" t="s">
        <v>6</v>
      </c>
      <c r="E25" s="66" t="s">
        <v>51</v>
      </c>
      <c r="F25" s="66">
        <f>20+26</f>
        <v>46</v>
      </c>
      <c r="G25" s="21"/>
      <c r="H25" s="44"/>
      <c r="I25" s="21"/>
      <c r="J25" s="26"/>
      <c r="K25" s="67">
        <v>0.21</v>
      </c>
      <c r="L25" s="21"/>
      <c r="M25" s="68" t="s">
        <v>58</v>
      </c>
      <c r="N25" s="21"/>
    </row>
    <row r="26" spans="1:14" ht="40.799999999999997" x14ac:dyDescent="0.3">
      <c r="A26" s="25">
        <v>24</v>
      </c>
      <c r="B26" s="27">
        <v>8069</v>
      </c>
      <c r="C26" s="64" t="s">
        <v>33</v>
      </c>
      <c r="D26" s="66" t="s">
        <v>6</v>
      </c>
      <c r="E26" s="66" t="s">
        <v>51</v>
      </c>
      <c r="F26" s="66">
        <f>20+32</f>
        <v>52</v>
      </c>
      <c r="G26" s="21"/>
      <c r="H26" s="44"/>
      <c r="I26" s="21"/>
      <c r="J26" s="26"/>
      <c r="K26" s="67">
        <v>0.21</v>
      </c>
      <c r="L26" s="21"/>
      <c r="M26" s="68" t="s">
        <v>58</v>
      </c>
      <c r="N26" s="21"/>
    </row>
    <row r="27" spans="1:14" ht="40.799999999999997" x14ac:dyDescent="0.3">
      <c r="A27" s="25">
        <v>25</v>
      </c>
      <c r="B27" s="27">
        <v>8070</v>
      </c>
      <c r="C27" s="64" t="s">
        <v>34</v>
      </c>
      <c r="D27" s="66" t="s">
        <v>6</v>
      </c>
      <c r="E27" s="66" t="s">
        <v>51</v>
      </c>
      <c r="F27" s="66">
        <f>20+29</f>
        <v>49</v>
      </c>
      <c r="G27" s="21"/>
      <c r="H27" s="44"/>
      <c r="I27" s="21"/>
      <c r="J27" s="26"/>
      <c r="K27" s="67">
        <v>0.21</v>
      </c>
      <c r="L27" s="21"/>
      <c r="M27" s="68" t="s">
        <v>58</v>
      </c>
      <c r="N27" s="21"/>
    </row>
    <row r="28" spans="1:14" s="11" customFormat="1" ht="10.199999999999999" x14ac:dyDescent="0.2">
      <c r="A28" s="28"/>
      <c r="B28" s="29"/>
      <c r="C28" s="58" t="s">
        <v>61</v>
      </c>
      <c r="D28" s="30"/>
      <c r="E28" s="13"/>
      <c r="F28" s="13"/>
      <c r="G28" s="15"/>
      <c r="H28" s="45"/>
      <c r="I28" s="14"/>
      <c r="J28" s="16"/>
      <c r="K28" s="17"/>
      <c r="L28" s="31"/>
      <c r="M28" s="32"/>
      <c r="N28" s="20"/>
    </row>
    <row r="29" spans="1:14" ht="133.19999999999999" customHeight="1" x14ac:dyDescent="0.3">
      <c r="A29" s="21">
        <v>26</v>
      </c>
      <c r="B29" s="53">
        <v>8038</v>
      </c>
      <c r="C29" s="74" t="s">
        <v>35</v>
      </c>
      <c r="D29" s="66" t="s">
        <v>6</v>
      </c>
      <c r="E29" s="66" t="s">
        <v>51</v>
      </c>
      <c r="F29" s="66">
        <f>10+0</f>
        <v>10</v>
      </c>
      <c r="G29" s="21"/>
      <c r="H29" s="44"/>
      <c r="I29" s="21"/>
      <c r="J29" s="23"/>
      <c r="K29" s="67">
        <v>0.21</v>
      </c>
      <c r="L29" s="68"/>
      <c r="M29" s="68" t="s">
        <v>62</v>
      </c>
      <c r="N29" s="21"/>
    </row>
    <row r="30" spans="1:14" ht="114.6" customHeight="1" x14ac:dyDescent="0.3">
      <c r="A30" s="21">
        <v>27</v>
      </c>
      <c r="B30" s="27">
        <v>8039</v>
      </c>
      <c r="C30" s="75" t="s">
        <v>36</v>
      </c>
      <c r="D30" s="66" t="s">
        <v>6</v>
      </c>
      <c r="E30" s="66" t="s">
        <v>51</v>
      </c>
      <c r="F30" s="66">
        <f>10+45</f>
        <v>55</v>
      </c>
      <c r="G30" s="21"/>
      <c r="H30" s="44"/>
      <c r="I30" s="21"/>
      <c r="J30" s="26"/>
      <c r="K30" s="67">
        <v>0.21</v>
      </c>
      <c r="L30" s="68"/>
      <c r="M30" s="68" t="s">
        <v>62</v>
      </c>
      <c r="N30" s="21"/>
    </row>
    <row r="31" spans="1:14" ht="108" customHeight="1" x14ac:dyDescent="0.3">
      <c r="A31" s="25">
        <v>28</v>
      </c>
      <c r="B31" s="53">
        <v>8040</v>
      </c>
      <c r="C31" s="74" t="s">
        <v>37</v>
      </c>
      <c r="D31" s="66" t="s">
        <v>6</v>
      </c>
      <c r="E31" s="66" t="s">
        <v>51</v>
      </c>
      <c r="F31" s="66">
        <f>10+0</f>
        <v>10</v>
      </c>
      <c r="G31" s="21"/>
      <c r="H31" s="44"/>
      <c r="I31" s="21"/>
      <c r="J31" s="26"/>
      <c r="K31" s="67">
        <v>0.21</v>
      </c>
      <c r="L31" s="68"/>
      <c r="M31" s="68" t="s">
        <v>63</v>
      </c>
      <c r="N31" s="21"/>
    </row>
    <row r="32" spans="1:14" ht="72" customHeight="1" x14ac:dyDescent="0.3">
      <c r="A32" s="25">
        <v>29</v>
      </c>
      <c r="B32" s="53">
        <v>8041</v>
      </c>
      <c r="C32" s="74" t="s">
        <v>38</v>
      </c>
      <c r="D32" s="66" t="s">
        <v>6</v>
      </c>
      <c r="E32" s="66" t="s">
        <v>51</v>
      </c>
      <c r="F32" s="66">
        <f>10+0</f>
        <v>10</v>
      </c>
      <c r="G32" s="21"/>
      <c r="H32" s="44"/>
      <c r="I32" s="21"/>
      <c r="J32" s="26"/>
      <c r="K32" s="67">
        <v>0.21</v>
      </c>
      <c r="L32" s="68"/>
      <c r="M32" s="68" t="s">
        <v>63</v>
      </c>
      <c r="N32" s="21"/>
    </row>
    <row r="33" spans="1:14" ht="102" x14ac:dyDescent="0.3">
      <c r="A33" s="25">
        <v>30</v>
      </c>
      <c r="B33" s="53">
        <v>8042</v>
      </c>
      <c r="C33" s="74" t="s">
        <v>39</v>
      </c>
      <c r="D33" s="66" t="s">
        <v>6</v>
      </c>
      <c r="E33" s="66" t="s">
        <v>51</v>
      </c>
      <c r="F33" s="66">
        <f>5+49</f>
        <v>54</v>
      </c>
      <c r="G33" s="21"/>
      <c r="H33" s="44"/>
      <c r="I33" s="21"/>
      <c r="J33" s="26"/>
      <c r="K33" s="67">
        <v>0.21</v>
      </c>
      <c r="L33" s="68"/>
      <c r="M33" s="68" t="s">
        <v>62</v>
      </c>
      <c r="N33" s="21"/>
    </row>
    <row r="34" spans="1:14" ht="144.6" customHeight="1" x14ac:dyDescent="0.3">
      <c r="A34" s="25">
        <v>31</v>
      </c>
      <c r="B34" s="53">
        <v>8043</v>
      </c>
      <c r="C34" s="74" t="s">
        <v>40</v>
      </c>
      <c r="D34" s="66" t="s">
        <v>6</v>
      </c>
      <c r="E34" s="66" t="s">
        <v>51</v>
      </c>
      <c r="F34" s="66">
        <f>5+0</f>
        <v>5</v>
      </c>
      <c r="G34" s="21"/>
      <c r="H34" s="44"/>
      <c r="I34" s="21"/>
      <c r="J34" s="26"/>
      <c r="K34" s="67">
        <v>0.21</v>
      </c>
      <c r="L34" s="68"/>
      <c r="M34" s="68" t="s">
        <v>62</v>
      </c>
      <c r="N34" s="21"/>
    </row>
    <row r="35" spans="1:14" ht="61.2" x14ac:dyDescent="0.3">
      <c r="A35" s="25">
        <v>32</v>
      </c>
      <c r="B35" s="55">
        <v>8044</v>
      </c>
      <c r="C35" s="74" t="s">
        <v>41</v>
      </c>
      <c r="D35" s="66" t="s">
        <v>6</v>
      </c>
      <c r="E35" s="66" t="s">
        <v>51</v>
      </c>
      <c r="F35" s="78">
        <f>2+53</f>
        <v>55</v>
      </c>
      <c r="G35" s="54"/>
      <c r="H35" s="56"/>
      <c r="I35" s="54"/>
      <c r="J35" s="57"/>
      <c r="K35" s="76">
        <v>0.21</v>
      </c>
      <c r="L35" s="77"/>
      <c r="M35" s="77" t="s">
        <v>63</v>
      </c>
      <c r="N35" s="54"/>
    </row>
    <row r="36" spans="1:14" ht="81.599999999999994" x14ac:dyDescent="0.3">
      <c r="A36" s="25">
        <v>33</v>
      </c>
      <c r="B36" s="53"/>
      <c r="C36" s="74" t="s">
        <v>42</v>
      </c>
      <c r="D36" s="66" t="s">
        <v>6</v>
      </c>
      <c r="E36" s="66" t="s">
        <v>51</v>
      </c>
      <c r="F36" s="78">
        <f>2+0</f>
        <v>2</v>
      </c>
      <c r="G36" s="25"/>
      <c r="H36" s="44"/>
      <c r="I36" s="25"/>
      <c r="J36" s="26"/>
      <c r="K36" s="76">
        <v>0.21</v>
      </c>
      <c r="L36" s="77"/>
      <c r="M36" s="77" t="s">
        <v>63</v>
      </c>
      <c r="N36" s="25"/>
    </row>
    <row r="37" spans="1:14" ht="81.599999999999994" x14ac:dyDescent="0.3">
      <c r="A37" s="25">
        <v>34</v>
      </c>
      <c r="B37" s="53"/>
      <c r="C37" s="74" t="s">
        <v>43</v>
      </c>
      <c r="D37" s="66" t="s">
        <v>6</v>
      </c>
      <c r="E37" s="66" t="s">
        <v>51</v>
      </c>
      <c r="F37" s="66">
        <f>2+0</f>
        <v>2</v>
      </c>
      <c r="G37" s="25"/>
      <c r="H37" s="44"/>
      <c r="I37" s="25"/>
      <c r="J37" s="26"/>
      <c r="K37" s="67">
        <v>0.21</v>
      </c>
      <c r="L37" s="77"/>
      <c r="M37" s="77" t="s">
        <v>64</v>
      </c>
      <c r="N37" s="25"/>
    </row>
    <row r="38" spans="1:14" s="11" customFormat="1" ht="35.4" customHeight="1" thickBot="1" x14ac:dyDescent="0.25">
      <c r="A38" s="93" t="s">
        <v>65</v>
      </c>
      <c r="B38" s="93"/>
      <c r="C38" s="93"/>
      <c r="D38" s="93"/>
      <c r="E38" s="93"/>
      <c r="F38" s="93"/>
      <c r="G38" s="93"/>
      <c r="H38" s="93"/>
      <c r="I38" s="93"/>
      <c r="J38" s="93"/>
      <c r="K38" s="46">
        <f>SUM(J3:J35)</f>
        <v>0</v>
      </c>
      <c r="L38" s="33"/>
      <c r="M38" s="34"/>
      <c r="N38" s="35"/>
    </row>
    <row r="39" spans="1:14" s="39" customFormat="1" ht="30.3" customHeight="1" thickTop="1" thickBot="1" x14ac:dyDescent="0.25">
      <c r="A39" s="94" t="s">
        <v>66</v>
      </c>
      <c r="B39" s="94"/>
      <c r="C39" s="94"/>
      <c r="D39" s="94"/>
      <c r="E39" s="94"/>
      <c r="F39" s="94"/>
      <c r="G39" s="94"/>
      <c r="H39" s="94"/>
      <c r="I39" s="94"/>
      <c r="J39" s="94"/>
      <c r="K39" s="50">
        <f>ROUND(0.21*K38,2)</f>
        <v>0</v>
      </c>
      <c r="L39" s="36"/>
      <c r="M39" s="37"/>
      <c r="N39" s="38"/>
    </row>
    <row r="40" spans="1:14" s="39" customFormat="1" ht="30.3" customHeight="1" thickTop="1" thickBot="1" x14ac:dyDescent="0.25">
      <c r="A40" s="95" t="s">
        <v>67</v>
      </c>
      <c r="B40" s="95"/>
      <c r="C40" s="95"/>
      <c r="D40" s="95"/>
      <c r="E40" s="95"/>
      <c r="F40" s="95"/>
      <c r="G40" s="95"/>
      <c r="H40" s="95"/>
      <c r="I40" s="95"/>
      <c r="J40" s="95"/>
      <c r="K40" s="49">
        <f>K38+K39</f>
        <v>0</v>
      </c>
      <c r="L40" s="40"/>
      <c r="M40" s="41"/>
      <c r="N40" s="42"/>
    </row>
    <row r="41" spans="1:14" ht="15" thickTop="1" x14ac:dyDescent="0.3"/>
  </sheetData>
  <mergeCells count="3">
    <mergeCell ref="A38:J38"/>
    <mergeCell ref="A39:J39"/>
    <mergeCell ref="A40:J40"/>
  </mergeCells>
  <pageMargins left="0.7" right="0.7" top="0.75" bottom="0.75" header="0.51180555555555496" footer="0.51180555555555496"/>
  <pageSetup paperSize="9" firstPageNumber="0" orientation="portrait" horizontalDpi="300" verticalDpi="3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AC512C8-3E76-4F82-8AE3-16510766DE8B}">
  <dimension ref="A1:N41"/>
  <sheetViews>
    <sheetView tabSelected="1" zoomScale="80" zoomScaleNormal="80" workbookViewId="0">
      <selection activeCell="C5" sqref="C5"/>
    </sheetView>
  </sheetViews>
  <sheetFormatPr defaultColWidth="15.5546875" defaultRowHeight="14.4" x14ac:dyDescent="0.3"/>
  <cols>
    <col min="1" max="1" width="13.33203125" customWidth="1"/>
    <col min="2" max="2" width="11.77734375" style="1" hidden="1" customWidth="1"/>
    <col min="3" max="3" width="79.77734375" customWidth="1"/>
    <col min="4" max="4" width="4.88671875" customWidth="1"/>
    <col min="5" max="5" width="10.21875" bestFit="1" customWidth="1"/>
    <col min="6" max="6" width="10.21875" customWidth="1"/>
    <col min="7" max="7" width="12" style="84" hidden="1" customWidth="1"/>
    <col min="8" max="8" width="12" style="84" customWidth="1"/>
    <col min="9" max="9" width="25.6640625" style="84" hidden="1" customWidth="1"/>
    <col min="10" max="10" width="11.88671875" style="84" customWidth="1"/>
    <col min="11" max="11" width="18.5546875" customWidth="1"/>
    <col min="12" max="12" width="2.109375" hidden="1" customWidth="1"/>
    <col min="13" max="13" width="46.21875" customWidth="1"/>
    <col min="14" max="14" width="11.5546875" customWidth="1"/>
  </cols>
  <sheetData>
    <row r="1" spans="1:14" s="11" customFormat="1" ht="20.399999999999999" x14ac:dyDescent="0.2">
      <c r="A1" s="2" t="s">
        <v>68</v>
      </c>
      <c r="B1" s="2" t="s">
        <v>0</v>
      </c>
      <c r="C1" s="61" t="s">
        <v>46</v>
      </c>
      <c r="D1" s="60" t="s">
        <v>1</v>
      </c>
      <c r="E1" s="3" t="s">
        <v>2</v>
      </c>
      <c r="F1" s="3" t="s">
        <v>84</v>
      </c>
      <c r="G1" s="4" t="s">
        <v>3</v>
      </c>
      <c r="H1" s="5" t="s">
        <v>81</v>
      </c>
      <c r="I1" s="6" t="s">
        <v>4</v>
      </c>
      <c r="J1" s="7" t="s">
        <v>80</v>
      </c>
      <c r="K1" s="8" t="s">
        <v>71</v>
      </c>
      <c r="L1" s="9" t="s">
        <v>5</v>
      </c>
      <c r="M1" s="8" t="s">
        <v>70</v>
      </c>
      <c r="N1" s="10" t="s">
        <v>69</v>
      </c>
    </row>
    <row r="2" spans="1:14" s="11" customFormat="1" ht="21.6" customHeight="1" x14ac:dyDescent="0.2">
      <c r="A2" s="12"/>
      <c r="B2" s="47"/>
      <c r="C2" s="48" t="s">
        <v>48</v>
      </c>
      <c r="D2" s="13"/>
      <c r="E2" s="13"/>
      <c r="F2" s="13"/>
      <c r="G2" s="15"/>
      <c r="H2" s="15"/>
      <c r="I2" s="14"/>
      <c r="J2" s="16"/>
      <c r="K2" s="17"/>
      <c r="L2" s="18"/>
      <c r="M2" s="19"/>
      <c r="N2" s="20"/>
    </row>
    <row r="3" spans="1:14" ht="58.8" customHeight="1" x14ac:dyDescent="0.3">
      <c r="A3" s="25">
        <v>1</v>
      </c>
      <c r="B3" s="22"/>
      <c r="C3" s="86" t="s">
        <v>85</v>
      </c>
      <c r="D3" s="68" t="s">
        <v>82</v>
      </c>
      <c r="E3" s="68" t="s">
        <v>83</v>
      </c>
      <c r="F3" s="66">
        <f>800+0</f>
        <v>800</v>
      </c>
      <c r="G3" s="25"/>
      <c r="H3" s="43"/>
      <c r="I3" s="25"/>
      <c r="J3" s="26"/>
      <c r="K3" s="67">
        <v>0.21</v>
      </c>
      <c r="L3" s="68"/>
      <c r="M3" s="68" t="s">
        <v>116</v>
      </c>
      <c r="N3" s="25"/>
    </row>
    <row r="4" spans="1:14" ht="55.2" customHeight="1" x14ac:dyDescent="0.3">
      <c r="A4" s="25">
        <v>2</v>
      </c>
      <c r="B4" s="22">
        <v>3701</v>
      </c>
      <c r="C4" s="85" t="s">
        <v>86</v>
      </c>
      <c r="D4" s="68" t="s">
        <v>82</v>
      </c>
      <c r="E4" s="68" t="s">
        <v>83</v>
      </c>
      <c r="F4" s="66">
        <f>32+1751</f>
        <v>1783</v>
      </c>
      <c r="G4" s="25"/>
      <c r="H4" s="44"/>
      <c r="I4" s="25"/>
      <c r="J4" s="26"/>
      <c r="K4" s="67">
        <v>0.21</v>
      </c>
      <c r="L4" s="68"/>
      <c r="M4" s="68" t="s">
        <v>116</v>
      </c>
      <c r="N4" s="25"/>
    </row>
    <row r="5" spans="1:14" ht="55.8" customHeight="1" x14ac:dyDescent="0.3">
      <c r="A5" s="25">
        <v>3</v>
      </c>
      <c r="B5" s="22" t="s">
        <v>11</v>
      </c>
      <c r="C5" s="96" t="s">
        <v>120</v>
      </c>
      <c r="D5" s="68" t="s">
        <v>82</v>
      </c>
      <c r="E5" s="68" t="s">
        <v>83</v>
      </c>
      <c r="F5" s="66">
        <f>800+156950</f>
        <v>157750</v>
      </c>
      <c r="G5" s="52"/>
      <c r="H5" s="44"/>
      <c r="I5" s="52"/>
      <c r="J5" s="26"/>
      <c r="K5" s="67">
        <v>0.21</v>
      </c>
      <c r="L5" s="82"/>
      <c r="M5" s="68" t="s">
        <v>116</v>
      </c>
      <c r="N5" s="25"/>
    </row>
    <row r="6" spans="1:14" ht="57" customHeight="1" x14ac:dyDescent="0.3">
      <c r="A6" s="25">
        <v>4</v>
      </c>
      <c r="B6" s="24">
        <v>8815</v>
      </c>
      <c r="C6" s="85" t="s">
        <v>87</v>
      </c>
      <c r="D6" s="68" t="s">
        <v>82</v>
      </c>
      <c r="E6" s="68" t="s">
        <v>83</v>
      </c>
      <c r="F6" s="66">
        <f>825+0</f>
        <v>825</v>
      </c>
      <c r="G6" s="25"/>
      <c r="H6" s="44"/>
      <c r="I6" s="25"/>
      <c r="J6" s="26"/>
      <c r="K6" s="67">
        <v>0.21</v>
      </c>
      <c r="L6" s="83"/>
      <c r="M6" s="68" t="s">
        <v>116</v>
      </c>
      <c r="N6" s="25"/>
    </row>
    <row r="7" spans="1:14" ht="44.4" customHeight="1" x14ac:dyDescent="0.3">
      <c r="A7" s="25">
        <v>5</v>
      </c>
      <c r="B7" s="27">
        <v>5549</v>
      </c>
      <c r="C7" s="85" t="s">
        <v>88</v>
      </c>
      <c r="D7" s="68" t="s">
        <v>82</v>
      </c>
      <c r="E7" s="68" t="s">
        <v>83</v>
      </c>
      <c r="F7" s="66">
        <f>300+434</f>
        <v>734</v>
      </c>
      <c r="G7" s="25"/>
      <c r="H7" s="44"/>
      <c r="I7" s="25"/>
      <c r="J7" s="26"/>
      <c r="K7" s="67">
        <v>0.21</v>
      </c>
      <c r="L7" s="68"/>
      <c r="M7" s="68" t="s">
        <v>72</v>
      </c>
      <c r="N7" s="25"/>
    </row>
    <row r="8" spans="1:14" ht="51" x14ac:dyDescent="0.3">
      <c r="A8" s="25">
        <v>6</v>
      </c>
      <c r="B8" s="27">
        <v>3892</v>
      </c>
      <c r="C8" s="88" t="s">
        <v>89</v>
      </c>
      <c r="D8" s="68" t="s">
        <v>82</v>
      </c>
      <c r="E8" s="68" t="s">
        <v>83</v>
      </c>
      <c r="F8" s="66">
        <f>40+0</f>
        <v>40</v>
      </c>
      <c r="G8" s="25"/>
      <c r="H8" s="44"/>
      <c r="I8" s="25"/>
      <c r="J8" s="26"/>
      <c r="K8" s="67">
        <v>0.21</v>
      </c>
      <c r="L8" s="68"/>
      <c r="M8" s="68" t="s">
        <v>72</v>
      </c>
      <c r="N8" s="25"/>
    </row>
    <row r="9" spans="1:14" ht="51" x14ac:dyDescent="0.3">
      <c r="A9" s="25">
        <v>7</v>
      </c>
      <c r="B9" s="27">
        <v>3893</v>
      </c>
      <c r="C9" s="85" t="s">
        <v>90</v>
      </c>
      <c r="D9" s="68" t="s">
        <v>82</v>
      </c>
      <c r="E9" s="68" t="s">
        <v>83</v>
      </c>
      <c r="F9" s="66">
        <f>90+175</f>
        <v>265</v>
      </c>
      <c r="G9" s="25"/>
      <c r="H9" s="44"/>
      <c r="I9" s="25"/>
      <c r="J9" s="26"/>
      <c r="K9" s="67">
        <v>0.21</v>
      </c>
      <c r="L9" s="68"/>
      <c r="M9" s="68" t="s">
        <v>73</v>
      </c>
      <c r="N9" s="25"/>
    </row>
    <row r="10" spans="1:14" ht="45.6" customHeight="1" x14ac:dyDescent="0.3">
      <c r="A10" s="25">
        <v>8</v>
      </c>
      <c r="B10" s="22">
        <v>3793</v>
      </c>
      <c r="C10" s="88" t="s">
        <v>91</v>
      </c>
      <c r="D10" s="68" t="s">
        <v>82</v>
      </c>
      <c r="E10" s="68" t="s">
        <v>83</v>
      </c>
      <c r="F10" s="66">
        <f>30+0</f>
        <v>30</v>
      </c>
      <c r="G10" s="25"/>
      <c r="H10" s="44"/>
      <c r="I10" s="25"/>
      <c r="J10" s="26"/>
      <c r="K10" s="67">
        <v>0.21</v>
      </c>
      <c r="L10" s="68"/>
      <c r="M10" s="68" t="s">
        <v>74</v>
      </c>
      <c r="N10" s="25"/>
    </row>
    <row r="11" spans="1:14" ht="51" x14ac:dyDescent="0.3">
      <c r="A11" s="25">
        <v>9</v>
      </c>
      <c r="B11" s="22" t="s">
        <v>18</v>
      </c>
      <c r="C11" s="88" t="s">
        <v>92</v>
      </c>
      <c r="D11" s="68" t="s">
        <v>82</v>
      </c>
      <c r="E11" s="68" t="s">
        <v>83</v>
      </c>
      <c r="F11" s="66">
        <f>20+0</f>
        <v>20</v>
      </c>
      <c r="G11" s="25"/>
      <c r="H11" s="44"/>
      <c r="I11" s="25"/>
      <c r="J11" s="26"/>
      <c r="K11" s="67">
        <v>0.21</v>
      </c>
      <c r="L11" s="68"/>
      <c r="M11" s="68" t="s">
        <v>74</v>
      </c>
      <c r="N11" s="25"/>
    </row>
    <row r="12" spans="1:14" ht="51.6" customHeight="1" x14ac:dyDescent="0.3">
      <c r="A12" s="25">
        <v>10</v>
      </c>
      <c r="B12" s="27">
        <v>4083</v>
      </c>
      <c r="C12" s="88" t="s">
        <v>93</v>
      </c>
      <c r="D12" s="68" t="s">
        <v>82</v>
      </c>
      <c r="E12" s="68" t="s">
        <v>83</v>
      </c>
      <c r="F12" s="66">
        <f>30+1161</f>
        <v>1191</v>
      </c>
      <c r="G12" s="25"/>
      <c r="H12" s="44"/>
      <c r="I12" s="25"/>
      <c r="J12" s="26"/>
      <c r="K12" s="67">
        <v>0.21</v>
      </c>
      <c r="L12" s="68"/>
      <c r="M12" s="68" t="s">
        <v>74</v>
      </c>
      <c r="N12" s="25"/>
    </row>
    <row r="13" spans="1:14" ht="57" customHeight="1" x14ac:dyDescent="0.3">
      <c r="A13" s="25">
        <v>11</v>
      </c>
      <c r="B13" s="27">
        <v>5550</v>
      </c>
      <c r="C13" s="88" t="s">
        <v>94</v>
      </c>
      <c r="D13" s="68" t="s">
        <v>82</v>
      </c>
      <c r="E13" s="68" t="s">
        <v>83</v>
      </c>
      <c r="F13" s="66">
        <f>30+9</f>
        <v>39</v>
      </c>
      <c r="G13" s="25"/>
      <c r="H13" s="44"/>
      <c r="I13" s="25"/>
      <c r="J13" s="26"/>
      <c r="K13" s="67">
        <v>0.21</v>
      </c>
      <c r="L13" s="68"/>
      <c r="M13" s="68" t="s">
        <v>74</v>
      </c>
      <c r="N13" s="25"/>
    </row>
    <row r="14" spans="1:14" ht="48.6" customHeight="1" x14ac:dyDescent="0.3">
      <c r="A14" s="25">
        <v>12</v>
      </c>
      <c r="B14" s="27">
        <v>6066</v>
      </c>
      <c r="C14" s="88" t="s">
        <v>95</v>
      </c>
      <c r="D14" s="68" t="s">
        <v>82</v>
      </c>
      <c r="E14" s="68" t="s">
        <v>83</v>
      </c>
      <c r="F14" s="66">
        <f>20+0</f>
        <v>20</v>
      </c>
      <c r="G14" s="25"/>
      <c r="H14" s="44"/>
      <c r="I14" s="25"/>
      <c r="J14" s="26"/>
      <c r="K14" s="67">
        <v>0.21</v>
      </c>
      <c r="L14" s="68"/>
      <c r="M14" s="68" t="s">
        <v>74</v>
      </c>
      <c r="N14" s="25"/>
    </row>
    <row r="15" spans="1:14" ht="49.2" customHeight="1" x14ac:dyDescent="0.3">
      <c r="A15" s="25">
        <v>13</v>
      </c>
      <c r="B15" s="27">
        <v>6067</v>
      </c>
      <c r="C15" s="88" t="s">
        <v>96</v>
      </c>
      <c r="D15" s="68" t="s">
        <v>82</v>
      </c>
      <c r="E15" s="68" t="s">
        <v>83</v>
      </c>
      <c r="F15" s="66">
        <f>20+19</f>
        <v>39</v>
      </c>
      <c r="G15" s="25"/>
      <c r="H15" s="44"/>
      <c r="I15" s="25"/>
      <c r="J15" s="26"/>
      <c r="K15" s="67">
        <v>0.21</v>
      </c>
      <c r="L15" s="68"/>
      <c r="M15" s="68" t="s">
        <v>74</v>
      </c>
      <c r="N15" s="25"/>
    </row>
    <row r="16" spans="1:14" ht="50.4" customHeight="1" x14ac:dyDescent="0.3">
      <c r="A16" s="25">
        <v>14</v>
      </c>
      <c r="B16" s="27">
        <v>3886</v>
      </c>
      <c r="C16" s="88" t="s">
        <v>97</v>
      </c>
      <c r="D16" s="68" t="s">
        <v>82</v>
      </c>
      <c r="E16" s="68" t="s">
        <v>83</v>
      </c>
      <c r="F16" s="66">
        <f>20+18</f>
        <v>38</v>
      </c>
      <c r="G16" s="25"/>
      <c r="H16" s="44"/>
      <c r="I16" s="25"/>
      <c r="J16" s="26"/>
      <c r="K16" s="67">
        <v>0.21</v>
      </c>
      <c r="L16" s="68"/>
      <c r="M16" s="68" t="s">
        <v>72</v>
      </c>
      <c r="N16" s="25"/>
    </row>
    <row r="17" spans="1:14" ht="49.2" customHeight="1" x14ac:dyDescent="0.3">
      <c r="A17" s="25">
        <v>15</v>
      </c>
      <c r="B17" s="27">
        <v>3887</v>
      </c>
      <c r="C17" s="88" t="s">
        <v>98</v>
      </c>
      <c r="D17" s="68" t="s">
        <v>82</v>
      </c>
      <c r="E17" s="68" t="s">
        <v>83</v>
      </c>
      <c r="F17" s="66">
        <f>25+0</f>
        <v>25</v>
      </c>
      <c r="G17" s="25"/>
      <c r="H17" s="44"/>
      <c r="I17" s="25"/>
      <c r="J17" s="26"/>
      <c r="K17" s="67">
        <v>0.21</v>
      </c>
      <c r="L17" s="68"/>
      <c r="M17" s="68" t="s">
        <v>72</v>
      </c>
      <c r="N17" s="25"/>
    </row>
    <row r="18" spans="1:14" ht="51.6" customHeight="1" x14ac:dyDescent="0.3">
      <c r="A18" s="25">
        <v>16</v>
      </c>
      <c r="B18" s="27">
        <v>7348</v>
      </c>
      <c r="C18" s="88" t="s">
        <v>99</v>
      </c>
      <c r="D18" s="68" t="s">
        <v>82</v>
      </c>
      <c r="E18" s="68" t="s">
        <v>83</v>
      </c>
      <c r="F18" s="66">
        <f>25+0</f>
        <v>25</v>
      </c>
      <c r="G18" s="25"/>
      <c r="H18" s="44"/>
      <c r="I18" s="25"/>
      <c r="J18" s="26"/>
      <c r="K18" s="67">
        <v>0.21</v>
      </c>
      <c r="L18" s="68"/>
      <c r="M18" s="68" t="s">
        <v>72</v>
      </c>
      <c r="N18" s="25"/>
    </row>
    <row r="19" spans="1:14" ht="51.6" customHeight="1" x14ac:dyDescent="0.3">
      <c r="A19" s="25">
        <v>17</v>
      </c>
      <c r="B19" s="27">
        <v>8067</v>
      </c>
      <c r="C19" s="88" t="s">
        <v>100</v>
      </c>
      <c r="D19" s="68" t="s">
        <v>82</v>
      </c>
      <c r="E19" s="68" t="s">
        <v>83</v>
      </c>
      <c r="F19" s="66">
        <f>25+18</f>
        <v>43</v>
      </c>
      <c r="G19" s="25"/>
      <c r="H19" s="44"/>
      <c r="I19" s="25"/>
      <c r="J19" s="26"/>
      <c r="K19" s="67">
        <v>0.21</v>
      </c>
      <c r="L19" s="68"/>
      <c r="M19" s="68" t="s">
        <v>72</v>
      </c>
      <c r="N19" s="25"/>
    </row>
    <row r="20" spans="1:14" ht="52.8" customHeight="1" x14ac:dyDescent="0.3">
      <c r="A20" s="25">
        <v>18</v>
      </c>
      <c r="B20" s="27">
        <v>8071</v>
      </c>
      <c r="C20" s="88" t="s">
        <v>101</v>
      </c>
      <c r="D20" s="68" t="s">
        <v>82</v>
      </c>
      <c r="E20" s="68" t="s">
        <v>83</v>
      </c>
      <c r="F20" s="66">
        <f>20+24</f>
        <v>44</v>
      </c>
      <c r="G20" s="25"/>
      <c r="H20" s="44"/>
      <c r="I20" s="25"/>
      <c r="J20" s="26"/>
      <c r="K20" s="67">
        <v>0.21</v>
      </c>
      <c r="L20" s="68"/>
      <c r="M20" s="68" t="s">
        <v>72</v>
      </c>
      <c r="N20" s="25"/>
    </row>
    <row r="21" spans="1:14" ht="48" customHeight="1" x14ac:dyDescent="0.3">
      <c r="A21" s="25">
        <v>19</v>
      </c>
      <c r="B21" s="27">
        <v>8095</v>
      </c>
      <c r="C21" s="89" t="s">
        <v>102</v>
      </c>
      <c r="D21" s="68" t="s">
        <v>82</v>
      </c>
      <c r="E21" s="68" t="s">
        <v>83</v>
      </c>
      <c r="F21" s="66">
        <f>20+0</f>
        <v>20</v>
      </c>
      <c r="G21" s="25"/>
      <c r="H21" s="44"/>
      <c r="I21" s="25"/>
      <c r="J21" s="26"/>
      <c r="K21" s="67">
        <v>0.21</v>
      </c>
      <c r="L21" s="68"/>
      <c r="M21" s="68" t="s">
        <v>72</v>
      </c>
      <c r="N21" s="25"/>
    </row>
    <row r="22" spans="1:14" ht="46.8" customHeight="1" x14ac:dyDescent="0.3">
      <c r="A22" s="25">
        <v>20</v>
      </c>
      <c r="B22" s="27">
        <v>8817</v>
      </c>
      <c r="C22" s="89" t="s">
        <v>103</v>
      </c>
      <c r="D22" s="68" t="s">
        <v>82</v>
      </c>
      <c r="E22" s="68" t="s">
        <v>83</v>
      </c>
      <c r="F22" s="66">
        <f>20+0</f>
        <v>20</v>
      </c>
      <c r="G22" s="25"/>
      <c r="H22" s="44"/>
      <c r="I22" s="25"/>
      <c r="J22" s="26"/>
      <c r="K22" s="67">
        <v>0.21</v>
      </c>
      <c r="L22" s="68"/>
      <c r="M22" s="68" t="s">
        <v>72</v>
      </c>
      <c r="N22" s="25"/>
    </row>
    <row r="23" spans="1:14" ht="48.6" customHeight="1" x14ac:dyDescent="0.3">
      <c r="A23" s="25">
        <v>21</v>
      </c>
      <c r="B23" s="27">
        <v>5551</v>
      </c>
      <c r="C23" s="89" t="s">
        <v>104</v>
      </c>
      <c r="D23" s="68" t="s">
        <v>82</v>
      </c>
      <c r="E23" s="68" t="s">
        <v>83</v>
      </c>
      <c r="F23" s="66">
        <f>25+14</f>
        <v>39</v>
      </c>
      <c r="G23" s="25"/>
      <c r="H23" s="44"/>
      <c r="I23" s="25"/>
      <c r="J23" s="26"/>
      <c r="K23" s="67">
        <v>0.21</v>
      </c>
      <c r="L23" s="68"/>
      <c r="M23" s="68" t="s">
        <v>72</v>
      </c>
      <c r="N23" s="25"/>
    </row>
    <row r="24" spans="1:14" ht="51.6" customHeight="1" x14ac:dyDescent="0.3">
      <c r="A24" s="25">
        <v>22</v>
      </c>
      <c r="B24" s="27">
        <v>5552</v>
      </c>
      <c r="C24" s="89" t="s">
        <v>105</v>
      </c>
      <c r="D24" s="68" t="s">
        <v>82</v>
      </c>
      <c r="E24" s="68" t="s">
        <v>83</v>
      </c>
      <c r="F24" s="66">
        <f>20+201</f>
        <v>221</v>
      </c>
      <c r="G24" s="25"/>
      <c r="H24" s="44"/>
      <c r="I24" s="25"/>
      <c r="J24" s="26"/>
      <c r="K24" s="67">
        <v>0.21</v>
      </c>
      <c r="L24" s="68"/>
      <c r="M24" s="68" t="s">
        <v>72</v>
      </c>
      <c r="N24" s="25"/>
    </row>
    <row r="25" spans="1:14" ht="49.2" customHeight="1" x14ac:dyDescent="0.3">
      <c r="A25" s="25">
        <v>23</v>
      </c>
      <c r="B25" s="27">
        <v>8068</v>
      </c>
      <c r="C25" s="89" t="s">
        <v>106</v>
      </c>
      <c r="D25" s="68" t="s">
        <v>82</v>
      </c>
      <c r="E25" s="68" t="s">
        <v>83</v>
      </c>
      <c r="F25" s="66">
        <f>20+26</f>
        <v>46</v>
      </c>
      <c r="G25" s="25"/>
      <c r="H25" s="44"/>
      <c r="I25" s="25"/>
      <c r="J25" s="26"/>
      <c r="K25" s="67">
        <v>0.21</v>
      </c>
      <c r="L25" s="68"/>
      <c r="M25" s="68" t="s">
        <v>72</v>
      </c>
      <c r="N25" s="25"/>
    </row>
    <row r="26" spans="1:14" ht="43.2" customHeight="1" x14ac:dyDescent="0.3">
      <c r="A26" s="25">
        <v>24</v>
      </c>
      <c r="B26" s="27">
        <v>8069</v>
      </c>
      <c r="C26" s="89" t="s">
        <v>107</v>
      </c>
      <c r="D26" s="68" t="s">
        <v>82</v>
      </c>
      <c r="E26" s="68" t="s">
        <v>83</v>
      </c>
      <c r="F26" s="66">
        <f>20+32</f>
        <v>52</v>
      </c>
      <c r="G26" s="25"/>
      <c r="H26" s="44"/>
      <c r="I26" s="25"/>
      <c r="J26" s="26"/>
      <c r="K26" s="67">
        <v>0.21</v>
      </c>
      <c r="L26" s="68"/>
      <c r="M26" s="68" t="s">
        <v>72</v>
      </c>
      <c r="N26" s="25"/>
    </row>
    <row r="27" spans="1:14" ht="43.2" customHeight="1" x14ac:dyDescent="0.3">
      <c r="A27" s="25">
        <v>25</v>
      </c>
      <c r="B27" s="27">
        <v>8070</v>
      </c>
      <c r="C27" s="89" t="s">
        <v>108</v>
      </c>
      <c r="D27" s="68" t="s">
        <v>82</v>
      </c>
      <c r="E27" s="68" t="s">
        <v>83</v>
      </c>
      <c r="F27" s="66">
        <f>20+29</f>
        <v>49</v>
      </c>
      <c r="G27" s="25"/>
      <c r="H27" s="44"/>
      <c r="I27" s="25"/>
      <c r="J27" s="26"/>
      <c r="K27" s="67">
        <v>0.21</v>
      </c>
      <c r="L27" s="68"/>
      <c r="M27" s="68" t="s">
        <v>72</v>
      </c>
      <c r="N27" s="25"/>
    </row>
    <row r="28" spans="1:14" s="11" customFormat="1" ht="10.199999999999999" x14ac:dyDescent="0.2">
      <c r="A28" s="28"/>
      <c r="B28" s="29"/>
      <c r="C28" s="59"/>
      <c r="D28" s="30"/>
      <c r="E28" s="13"/>
      <c r="F28" s="13"/>
      <c r="G28" s="15"/>
      <c r="H28" s="45"/>
      <c r="I28" s="14"/>
      <c r="J28" s="16"/>
      <c r="K28" s="79"/>
      <c r="L28" s="80"/>
      <c r="M28" s="81"/>
      <c r="N28" s="20"/>
    </row>
    <row r="29" spans="1:14" ht="142.80000000000001" customHeight="1" x14ac:dyDescent="0.3">
      <c r="A29" s="25">
        <v>26</v>
      </c>
      <c r="B29" s="53">
        <v>8038</v>
      </c>
      <c r="C29" s="92" t="s">
        <v>110</v>
      </c>
      <c r="D29" s="68" t="s">
        <v>82</v>
      </c>
      <c r="E29" s="68" t="s">
        <v>83</v>
      </c>
      <c r="F29" s="66">
        <f>10+0</f>
        <v>10</v>
      </c>
      <c r="G29" s="25"/>
      <c r="H29" s="44"/>
      <c r="I29" s="25"/>
      <c r="J29" s="26"/>
      <c r="K29" s="67">
        <v>0.21</v>
      </c>
      <c r="L29" s="68"/>
      <c r="M29" s="68" t="s">
        <v>117</v>
      </c>
      <c r="N29" s="25"/>
    </row>
    <row r="30" spans="1:14" ht="119.4" customHeight="1" x14ac:dyDescent="0.3">
      <c r="A30" s="25">
        <v>27</v>
      </c>
      <c r="B30" s="27">
        <v>8039</v>
      </c>
      <c r="C30" s="86" t="s">
        <v>111</v>
      </c>
      <c r="D30" s="68" t="s">
        <v>82</v>
      </c>
      <c r="E30" s="68" t="s">
        <v>83</v>
      </c>
      <c r="F30" s="66">
        <f>10+45</f>
        <v>55</v>
      </c>
      <c r="G30" s="25"/>
      <c r="H30" s="44"/>
      <c r="I30" s="25"/>
      <c r="J30" s="26"/>
      <c r="K30" s="67">
        <v>0.21</v>
      </c>
      <c r="L30" s="68"/>
      <c r="M30" s="68" t="s">
        <v>117</v>
      </c>
      <c r="N30" s="25"/>
    </row>
    <row r="31" spans="1:14" ht="114" customHeight="1" x14ac:dyDescent="0.3">
      <c r="A31" s="25">
        <v>28</v>
      </c>
      <c r="B31" s="53">
        <v>8040</v>
      </c>
      <c r="C31" s="87" t="s">
        <v>112</v>
      </c>
      <c r="D31" s="68" t="s">
        <v>82</v>
      </c>
      <c r="E31" s="68" t="s">
        <v>83</v>
      </c>
      <c r="F31" s="66">
        <f>10+0</f>
        <v>10</v>
      </c>
      <c r="G31" s="25"/>
      <c r="H31" s="44"/>
      <c r="I31" s="25"/>
      <c r="J31" s="26"/>
      <c r="K31" s="67">
        <v>0.21</v>
      </c>
      <c r="L31" s="68"/>
      <c r="M31" s="68" t="s">
        <v>118</v>
      </c>
      <c r="N31" s="25"/>
    </row>
    <row r="32" spans="1:14" ht="79.2" customHeight="1" x14ac:dyDescent="0.3">
      <c r="A32" s="25">
        <v>29</v>
      </c>
      <c r="B32" s="53">
        <v>8041</v>
      </c>
      <c r="C32" s="87" t="s">
        <v>113</v>
      </c>
      <c r="D32" s="68" t="s">
        <v>82</v>
      </c>
      <c r="E32" s="68" t="s">
        <v>83</v>
      </c>
      <c r="F32" s="66">
        <f>10+0</f>
        <v>10</v>
      </c>
      <c r="G32" s="25"/>
      <c r="H32" s="44"/>
      <c r="I32" s="25"/>
      <c r="J32" s="26"/>
      <c r="K32" s="67">
        <v>0.21</v>
      </c>
      <c r="L32" s="68"/>
      <c r="M32" s="68" t="s">
        <v>118</v>
      </c>
      <c r="N32" s="25"/>
    </row>
    <row r="33" spans="1:14" ht="114.6" customHeight="1" x14ac:dyDescent="0.3">
      <c r="A33" s="25">
        <v>30</v>
      </c>
      <c r="B33" s="53">
        <v>8042</v>
      </c>
      <c r="C33" s="87" t="s">
        <v>114</v>
      </c>
      <c r="D33" s="68" t="s">
        <v>82</v>
      </c>
      <c r="E33" s="68" t="s">
        <v>83</v>
      </c>
      <c r="F33" s="66">
        <f>5+49</f>
        <v>54</v>
      </c>
      <c r="G33" s="25"/>
      <c r="H33" s="44"/>
      <c r="I33" s="25"/>
      <c r="J33" s="26"/>
      <c r="K33" s="67">
        <v>0.21</v>
      </c>
      <c r="L33" s="68"/>
      <c r="M33" s="68" t="s">
        <v>75</v>
      </c>
      <c r="N33" s="25"/>
    </row>
    <row r="34" spans="1:14" ht="157.19999999999999" customHeight="1" x14ac:dyDescent="0.3">
      <c r="A34" s="25">
        <v>31</v>
      </c>
      <c r="B34" s="53">
        <v>8043</v>
      </c>
      <c r="C34" s="87" t="s">
        <v>115</v>
      </c>
      <c r="D34" s="68" t="s">
        <v>82</v>
      </c>
      <c r="E34" s="68" t="s">
        <v>83</v>
      </c>
      <c r="F34" s="66">
        <f>5+0</f>
        <v>5</v>
      </c>
      <c r="G34" s="25"/>
      <c r="H34" s="44"/>
      <c r="I34" s="25"/>
      <c r="J34" s="26"/>
      <c r="K34" s="67">
        <v>0.21</v>
      </c>
      <c r="L34" s="68"/>
      <c r="M34" s="68" t="s">
        <v>75</v>
      </c>
      <c r="N34" s="25"/>
    </row>
    <row r="35" spans="1:14" ht="70.8" customHeight="1" x14ac:dyDescent="0.3">
      <c r="A35" s="25">
        <v>32</v>
      </c>
      <c r="B35" s="55">
        <v>8044</v>
      </c>
      <c r="C35" s="91" t="s">
        <v>109</v>
      </c>
      <c r="D35" s="68" t="s">
        <v>82</v>
      </c>
      <c r="E35" s="68" t="s">
        <v>83</v>
      </c>
      <c r="F35" s="78">
        <f>2+53</f>
        <v>55</v>
      </c>
      <c r="G35" s="54"/>
      <c r="H35" s="56"/>
      <c r="I35" s="54"/>
      <c r="J35" s="57"/>
      <c r="K35" s="76">
        <v>0.21</v>
      </c>
      <c r="L35" s="77"/>
      <c r="M35" s="77" t="s">
        <v>76</v>
      </c>
      <c r="N35" s="54"/>
    </row>
    <row r="36" spans="1:14" ht="99.6" customHeight="1" x14ac:dyDescent="0.3">
      <c r="A36" s="25">
        <v>33</v>
      </c>
      <c r="B36" s="53"/>
      <c r="C36" s="90" t="s">
        <v>44</v>
      </c>
      <c r="D36" s="68" t="s">
        <v>82</v>
      </c>
      <c r="E36" s="68" t="s">
        <v>83</v>
      </c>
      <c r="F36" s="78">
        <f>2+0</f>
        <v>2</v>
      </c>
      <c r="G36" s="25"/>
      <c r="H36" s="44"/>
      <c r="I36" s="25"/>
      <c r="J36" s="26"/>
      <c r="K36" s="76">
        <v>0.21</v>
      </c>
      <c r="L36" s="77"/>
      <c r="M36" s="77" t="s">
        <v>76</v>
      </c>
      <c r="N36" s="25"/>
    </row>
    <row r="37" spans="1:14" ht="99" customHeight="1" x14ac:dyDescent="0.3">
      <c r="A37" s="25">
        <v>34</v>
      </c>
      <c r="B37" s="53"/>
      <c r="C37" s="90" t="s">
        <v>45</v>
      </c>
      <c r="D37" s="68" t="s">
        <v>82</v>
      </c>
      <c r="E37" s="68" t="s">
        <v>83</v>
      </c>
      <c r="F37" s="66">
        <f>2+0</f>
        <v>2</v>
      </c>
      <c r="G37" s="25"/>
      <c r="H37" s="44"/>
      <c r="I37" s="25"/>
      <c r="J37" s="26"/>
      <c r="K37" s="67">
        <v>0.21</v>
      </c>
      <c r="L37" s="77"/>
      <c r="M37" s="77" t="s">
        <v>119</v>
      </c>
      <c r="N37" s="25"/>
    </row>
    <row r="38" spans="1:14" s="11" customFormat="1" ht="35.4" customHeight="1" thickBot="1" x14ac:dyDescent="0.25">
      <c r="A38" s="93" t="s">
        <v>79</v>
      </c>
      <c r="B38" s="93"/>
      <c r="C38" s="93"/>
      <c r="D38" s="93"/>
      <c r="E38" s="93"/>
      <c r="F38" s="93"/>
      <c r="G38" s="93"/>
      <c r="H38" s="93"/>
      <c r="I38" s="93"/>
      <c r="J38" s="93"/>
      <c r="K38" s="46">
        <f>SUM(J3:J35)</f>
        <v>0</v>
      </c>
      <c r="L38" s="33"/>
      <c r="M38" s="34"/>
      <c r="N38" s="35"/>
    </row>
    <row r="39" spans="1:14" s="39" customFormat="1" ht="30.3" customHeight="1" thickTop="1" thickBot="1" x14ac:dyDescent="0.25">
      <c r="A39" s="94" t="s">
        <v>78</v>
      </c>
      <c r="B39" s="94"/>
      <c r="C39" s="94"/>
      <c r="D39" s="94"/>
      <c r="E39" s="94"/>
      <c r="F39" s="94"/>
      <c r="G39" s="94"/>
      <c r="H39" s="94"/>
      <c r="I39" s="94"/>
      <c r="J39" s="94"/>
      <c r="K39" s="50">
        <f>ROUND(0.21*K38,2)</f>
        <v>0</v>
      </c>
      <c r="L39" s="36"/>
      <c r="M39" s="37"/>
      <c r="N39" s="38"/>
    </row>
    <row r="40" spans="1:14" s="39" customFormat="1" ht="30.3" customHeight="1" thickTop="1" thickBot="1" x14ac:dyDescent="0.25">
      <c r="A40" s="95" t="s">
        <v>77</v>
      </c>
      <c r="B40" s="95"/>
      <c r="C40" s="95"/>
      <c r="D40" s="95"/>
      <c r="E40" s="95"/>
      <c r="F40" s="95"/>
      <c r="G40" s="95"/>
      <c r="H40" s="95"/>
      <c r="I40" s="95"/>
      <c r="J40" s="95"/>
      <c r="K40" s="49">
        <f>K38+K39</f>
        <v>0</v>
      </c>
      <c r="L40" s="40"/>
      <c r="M40" s="41"/>
      <c r="N40" s="42"/>
    </row>
    <row r="41" spans="1:14" ht="15" thickTop="1" x14ac:dyDescent="0.3"/>
  </sheetData>
  <mergeCells count="3">
    <mergeCell ref="A38:J38"/>
    <mergeCell ref="A39:J39"/>
    <mergeCell ref="A40:J40"/>
  </mergeCells>
  <pageMargins left="0.7" right="0.7" top="0.75" bottom="0.75" header="0.51180555555555496" footer="0.51180555555555496"/>
  <pageSetup paperSize="9" firstPageNumber="0"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2</TotalTime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2</vt:i4>
      </vt:variant>
    </vt:vector>
  </HeadingPairs>
  <TitlesOfParts>
    <vt:vector size="2" baseType="lpstr">
      <vt:lpstr>Postes_NL</vt:lpstr>
      <vt:lpstr>Postes_FR</vt:lpstr>
    </vt:vector>
  </TitlesOfParts>
  <Company>Bruxelles Environnement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DE VOS Olivia</dc:creator>
  <dc:description/>
  <cp:lastModifiedBy>DE VOS Olivia</cp:lastModifiedBy>
  <cp:revision>1</cp:revision>
  <dcterms:created xsi:type="dcterms:W3CDTF">2022-04-06T13:43:45Z</dcterms:created>
  <dcterms:modified xsi:type="dcterms:W3CDTF">2022-12-20T09:20:41Z</dcterms:modified>
  <dc:language>en-US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15.0300</vt:lpwstr>
  </property>
  <property fmtid="{D5CDD505-2E9C-101B-9397-08002B2CF9AE}" pid="3" name="Company">
    <vt:lpwstr>Bruxelles Environnement</vt:lpwstr>
  </property>
  <property fmtid="{D5CDD505-2E9C-101B-9397-08002B2CF9AE}" pid="4" name="DocSecurity">
    <vt:i4>0</vt:i4>
  </property>
  <property fmtid="{D5CDD505-2E9C-101B-9397-08002B2CF9AE}" pid="5" name="HyperlinksChanged">
    <vt:bool>false</vt:bool>
  </property>
  <property fmtid="{D5CDD505-2E9C-101B-9397-08002B2CF9AE}" pid="6" name="LinksUpToDate">
    <vt:bool>false</vt:bool>
  </property>
  <property fmtid="{D5CDD505-2E9C-101B-9397-08002B2CF9AE}" pid="7" name="ScaleCrop">
    <vt:bool>false</vt:bool>
  </property>
  <property fmtid="{D5CDD505-2E9C-101B-9397-08002B2CF9AE}" pid="8" name="ShareDoc">
    <vt:bool>false</vt:bool>
  </property>
</Properties>
</file>